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7485" windowHeight="4080" tabRatio="949" firstSheet="2" activeTab="10"/>
  </bookViews>
  <sheets>
    <sheet name="Index" sheetId="11" r:id="rId1"/>
    <sheet name="Tiral balance " sheetId="33" r:id="rId2"/>
    <sheet name="Bilancio" sheetId="3" r:id="rId3"/>
    <sheet name="P&amp;L Bilancio" sheetId="6" r:id="rId4"/>
    <sheet name="Conto economico" sheetId="4" r:id="rId5"/>
    <sheet name="P&amp;l Conto economico" sheetId="5" r:id="rId6"/>
    <sheet name="Capitale sociale" sheetId="13" r:id="rId7"/>
    <sheet name="CASH FLOW" sheetId="12" r:id="rId8"/>
    <sheet name="AAM" sheetId="21" r:id="rId9"/>
    <sheet name="Sceda" sheetId="31" r:id="rId10"/>
    <sheet name="Deklarata e tatim fitimit" sheetId="17" r:id="rId11"/>
    <sheet name="CIT" sheetId="30" r:id="rId12"/>
    <sheet name="Prospetto paga 2013" sheetId="35" r:id="rId13"/>
    <sheet name="CS Dicembre 2013 " sheetId="36" r:id="rId14"/>
    <sheet name="IRPEF Dicembre 2013" sheetId="37" r:id="rId15"/>
    <sheet name="IVA 2013" sheetId="38" r:id="rId16"/>
    <sheet name="IVA Dicembre 2013" sheetId="39" r:id="rId17"/>
  </sheets>
  <definedNames>
    <definedName name="SheetName" localSheetId="0">"Index"</definedName>
  </definedNames>
  <calcPr calcId="124519" refMode="R1C1"/>
</workbook>
</file>

<file path=xl/calcChain.xml><?xml version="1.0" encoding="utf-8"?>
<calcChain xmlns="http://schemas.openxmlformats.org/spreadsheetml/2006/main">
  <c r="H8" i="6"/>
  <c r="F34" i="12" l="1"/>
  <c r="F35" s="1"/>
  <c r="H57" i="5"/>
  <c r="I60"/>
  <c r="I55"/>
  <c r="I57" s="1"/>
  <c r="I38"/>
  <c r="I37"/>
  <c r="I36"/>
  <c r="I35"/>
  <c r="I33"/>
  <c r="I32"/>
  <c r="I23"/>
  <c r="I22"/>
  <c r="H87" i="6"/>
  <c r="H76"/>
  <c r="H75"/>
  <c r="H74"/>
  <c r="H65"/>
  <c r="H64"/>
  <c r="H57"/>
  <c r="H51"/>
  <c r="H49"/>
  <c r="H48"/>
  <c r="H37"/>
  <c r="H17"/>
  <c r="H16"/>
  <c r="H7"/>
  <c r="H6"/>
  <c r="H5"/>
  <c r="H4"/>
  <c r="C16"/>
  <c r="D7" i="3" s="1"/>
  <c r="D9" i="12"/>
  <c r="D19" i="4"/>
  <c r="I19" s="1"/>
  <c r="D32" i="12"/>
  <c r="I13" i="4"/>
  <c r="I5"/>
  <c r="I6"/>
  <c r="I8"/>
  <c r="I10"/>
  <c r="I15"/>
  <c r="I18"/>
  <c r="I22"/>
  <c r="I24"/>
  <c r="Q20" i="17"/>
  <c r="Q21"/>
  <c r="Q22"/>
  <c r="Q19"/>
  <c r="Q33" s="1"/>
  <c r="P6"/>
  <c r="P7"/>
  <c r="P10"/>
  <c r="P11"/>
  <c r="P12"/>
  <c r="P13"/>
  <c r="P14"/>
  <c r="P15"/>
  <c r="P16"/>
  <c r="P17"/>
  <c r="P18"/>
  <c r="P9"/>
  <c r="P8"/>
  <c r="E59" i="33"/>
  <c r="D59"/>
  <c r="E63"/>
  <c r="D63"/>
  <c r="P33" i="17" l="1"/>
  <c r="D64" i="33"/>
  <c r="D44" i="5"/>
  <c r="H44" s="1"/>
  <c r="H89" i="6"/>
  <c r="G86"/>
  <c r="G85"/>
  <c r="G65"/>
  <c r="H59"/>
  <c r="H52"/>
  <c r="H40"/>
  <c r="G40"/>
  <c r="H39"/>
  <c r="H31"/>
  <c r="G31"/>
  <c r="H28"/>
  <c r="H30" s="1"/>
  <c r="H20"/>
  <c r="G7"/>
  <c r="H67" l="1"/>
  <c r="G88"/>
  <c r="C50"/>
  <c r="G50" s="1"/>
  <c r="C49"/>
  <c r="G49" s="1"/>
  <c r="C48"/>
  <c r="G48" s="1"/>
  <c r="D9" i="4"/>
  <c r="D11"/>
  <c r="I11" s="1"/>
  <c r="D12"/>
  <c r="I12" s="1"/>
  <c r="D60" i="5"/>
  <c r="H60" s="1"/>
  <c r="H61" s="1"/>
  <c r="H62" s="1"/>
  <c r="D55"/>
  <c r="I31" i="33"/>
  <c r="I23"/>
  <c r="I24"/>
  <c r="G52" i="6" l="1"/>
  <c r="I9" i="4"/>
  <c r="C52" i="6"/>
  <c r="D85"/>
  <c r="H85" s="1"/>
  <c r="H88" s="1"/>
  <c r="D86"/>
  <c r="H86" s="1"/>
  <c r="F24" i="12"/>
  <c r="F6"/>
  <c r="F7"/>
  <c r="F27"/>
  <c r="F29" s="1"/>
  <c r="R15" i="17"/>
  <c r="R33" s="1"/>
  <c r="I42" i="33"/>
  <c r="I34"/>
  <c r="I33"/>
  <c r="F12" i="12" l="1"/>
  <c r="F20" s="1"/>
  <c r="F31" s="1"/>
  <c r="P39" i="17"/>
  <c r="G27"/>
  <c r="C86" i="6"/>
  <c r="C85"/>
  <c r="C75"/>
  <c r="G75" s="1"/>
  <c r="C65"/>
  <c r="C64"/>
  <c r="G64" s="1"/>
  <c r="G67" s="1"/>
  <c r="C57"/>
  <c r="G57" s="1"/>
  <c r="G59" s="1"/>
  <c r="D31"/>
  <c r="D28"/>
  <c r="D30" s="1"/>
  <c r="G3" i="33"/>
  <c r="H3"/>
  <c r="I13"/>
  <c r="D38" i="3" s="1"/>
  <c r="D6" i="13" s="1"/>
  <c r="I14" i="33"/>
  <c r="D15" i="3" s="1"/>
  <c r="D23" i="12" s="1"/>
  <c r="D24" s="1"/>
  <c r="I15" i="33"/>
  <c r="D10" i="3" s="1"/>
  <c r="D15" i="12" s="1"/>
  <c r="I16" i="33"/>
  <c r="I17"/>
  <c r="I18"/>
  <c r="I19"/>
  <c r="D23" i="3" s="1"/>
  <c r="I20" i="33"/>
  <c r="I21"/>
  <c r="I22"/>
  <c r="I25"/>
  <c r="D9" i="3" s="1"/>
  <c r="C18" i="6" s="1"/>
  <c r="G18" s="1"/>
  <c r="I26" i="33"/>
  <c r="D24" i="3" s="1"/>
  <c r="I27" i="33"/>
  <c r="I28"/>
  <c r="I29"/>
  <c r="I30"/>
  <c r="I32"/>
  <c r="D31" i="3"/>
  <c r="I35" i="33"/>
  <c r="D8" i="3" s="1"/>
  <c r="C17" i="6" s="1"/>
  <c r="G17" s="1"/>
  <c r="I36" i="33"/>
  <c r="C4" i="6" s="1"/>
  <c r="I37" i="33"/>
  <c r="C5" i="6" s="1"/>
  <c r="G5" s="1"/>
  <c r="I38" i="33"/>
  <c r="C6" i="6" s="1"/>
  <c r="G6" s="1"/>
  <c r="I39" i="33"/>
  <c r="I40"/>
  <c r="I41"/>
  <c r="D30" i="5"/>
  <c r="I43" i="33"/>
  <c r="D14" i="4" s="1"/>
  <c r="I44" i="33"/>
  <c r="D32" i="5" s="1"/>
  <c r="I45" i="33"/>
  <c r="I46"/>
  <c r="D34" i="5" s="1"/>
  <c r="I47" i="33"/>
  <c r="D35" i="5" s="1"/>
  <c r="I48" i="33"/>
  <c r="I49"/>
  <c r="D23" i="5" s="1"/>
  <c r="I50" i="33"/>
  <c r="D36" i="5" s="1"/>
  <c r="I51" i="33"/>
  <c r="I52"/>
  <c r="I53"/>
  <c r="I54"/>
  <c r="D4" i="5" s="1"/>
  <c r="I56" i="33"/>
  <c r="I57"/>
  <c r="I58"/>
  <c r="I12"/>
  <c r="C74" i="6" s="1"/>
  <c r="G74" s="1"/>
  <c r="D4" i="4"/>
  <c r="E63" i="5"/>
  <c r="E61"/>
  <c r="E57"/>
  <c r="E48"/>
  <c r="E40"/>
  <c r="E34"/>
  <c r="I34" s="1"/>
  <c r="E31"/>
  <c r="I31" s="1"/>
  <c r="E30"/>
  <c r="I30" s="1"/>
  <c r="E25"/>
  <c r="E16"/>
  <c r="E13"/>
  <c r="E15" s="1"/>
  <c r="E8"/>
  <c r="E7"/>
  <c r="F21" i="4"/>
  <c r="F16"/>
  <c r="F7"/>
  <c r="D89" i="6"/>
  <c r="D78"/>
  <c r="D60"/>
  <c r="D59"/>
  <c r="D53"/>
  <c r="D40"/>
  <c r="D20"/>
  <c r="D9"/>
  <c r="G30" i="3"/>
  <c r="G11"/>
  <c r="U60" i="38"/>
  <c r="P60"/>
  <c r="N60"/>
  <c r="L60"/>
  <c r="J60"/>
  <c r="I60"/>
  <c r="F60"/>
  <c r="D60"/>
  <c r="C60"/>
  <c r="B60"/>
  <c r="Q59"/>
  <c r="O59"/>
  <c r="R59" s="1"/>
  <c r="E59"/>
  <c r="Q58"/>
  <c r="O58"/>
  <c r="R58" s="1"/>
  <c r="Q57"/>
  <c r="O57"/>
  <c r="R57" s="1"/>
  <c r="Q56"/>
  <c r="O56"/>
  <c r="M56"/>
  <c r="R56" s="1"/>
  <c r="Q55"/>
  <c r="O55"/>
  <c r="M55"/>
  <c r="K55"/>
  <c r="R55" s="1"/>
  <c r="G55"/>
  <c r="Q54"/>
  <c r="O54"/>
  <c r="M54"/>
  <c r="K54"/>
  <c r="R54" s="1"/>
  <c r="G54"/>
  <c r="E54"/>
  <c r="Q53"/>
  <c r="O53"/>
  <c r="M53"/>
  <c r="K53"/>
  <c r="R53" s="1"/>
  <c r="G53"/>
  <c r="E53"/>
  <c r="Q52"/>
  <c r="O52"/>
  <c r="M52"/>
  <c r="K52"/>
  <c r="R52" s="1"/>
  <c r="G52"/>
  <c r="E52"/>
  <c r="Q51"/>
  <c r="O51"/>
  <c r="M51"/>
  <c r="K51"/>
  <c r="R51" s="1"/>
  <c r="G51"/>
  <c r="E51"/>
  <c r="Q50"/>
  <c r="O50"/>
  <c r="M50"/>
  <c r="K50"/>
  <c r="R50" s="1"/>
  <c r="G50"/>
  <c r="E50"/>
  <c r="Q49"/>
  <c r="O49"/>
  <c r="M49"/>
  <c r="K49"/>
  <c r="R49" s="1"/>
  <c r="T49" s="1"/>
  <c r="G49"/>
  <c r="E49"/>
  <c r="Q48"/>
  <c r="Q60" s="1"/>
  <c r="O48"/>
  <c r="O60" s="1"/>
  <c r="M48"/>
  <c r="M60" s="1"/>
  <c r="K48"/>
  <c r="K60" s="1"/>
  <c r="G48"/>
  <c r="G60" s="1"/>
  <c r="E48"/>
  <c r="E60" s="1"/>
  <c r="U41"/>
  <c r="P41"/>
  <c r="N41"/>
  <c r="L41"/>
  <c r="J41"/>
  <c r="I41"/>
  <c r="F41"/>
  <c r="D41"/>
  <c r="C41"/>
  <c r="B41"/>
  <c r="Q40"/>
  <c r="O40"/>
  <c r="R40" s="1"/>
  <c r="E40"/>
  <c r="Q39"/>
  <c r="O39"/>
  <c r="R39" s="1"/>
  <c r="Q38"/>
  <c r="O38"/>
  <c r="R38" s="1"/>
  <c r="Q37"/>
  <c r="O37"/>
  <c r="M37"/>
  <c r="R37" s="1"/>
  <c r="Q36"/>
  <c r="O36"/>
  <c r="M36"/>
  <c r="K36"/>
  <c r="R36" s="1"/>
  <c r="G36"/>
  <c r="Q35"/>
  <c r="O35"/>
  <c r="M35"/>
  <c r="K35"/>
  <c r="R35" s="1"/>
  <c r="G35"/>
  <c r="E35"/>
  <c r="Q34"/>
  <c r="O34"/>
  <c r="M34"/>
  <c r="K34"/>
  <c r="R34" s="1"/>
  <c r="G34"/>
  <c r="E34"/>
  <c r="Q33"/>
  <c r="O33"/>
  <c r="M33"/>
  <c r="K33"/>
  <c r="R33" s="1"/>
  <c r="G33"/>
  <c r="E33"/>
  <c r="Q32"/>
  <c r="O32"/>
  <c r="M32"/>
  <c r="K32"/>
  <c r="R32" s="1"/>
  <c r="G32"/>
  <c r="E32"/>
  <c r="Q31"/>
  <c r="O31"/>
  <c r="M31"/>
  <c r="K31"/>
  <c r="R31" s="1"/>
  <c r="G31"/>
  <c r="E31"/>
  <c r="Q30"/>
  <c r="O30"/>
  <c r="M30"/>
  <c r="K30"/>
  <c r="R30" s="1"/>
  <c r="G30"/>
  <c r="E30"/>
  <c r="Q29"/>
  <c r="Q41" s="1"/>
  <c r="O29"/>
  <c r="O41" s="1"/>
  <c r="M29"/>
  <c r="M41" s="1"/>
  <c r="K29"/>
  <c r="K41" s="1"/>
  <c r="G29"/>
  <c r="G41" s="1"/>
  <c r="E29"/>
  <c r="E41" s="1"/>
  <c r="U21"/>
  <c r="P21"/>
  <c r="N21"/>
  <c r="L21"/>
  <c r="J21"/>
  <c r="I21"/>
  <c r="F21"/>
  <c r="D21"/>
  <c r="C21"/>
  <c r="B21"/>
  <c r="Q20"/>
  <c r="O20"/>
  <c r="R20" s="1"/>
  <c r="E20"/>
  <c r="Q19"/>
  <c r="O19"/>
  <c r="R19" s="1"/>
  <c r="Q18"/>
  <c r="O18"/>
  <c r="R18" s="1"/>
  <c r="Q17"/>
  <c r="O17"/>
  <c r="R17" s="1"/>
  <c r="M17"/>
  <c r="Q16"/>
  <c r="O16"/>
  <c r="M16"/>
  <c r="K16"/>
  <c r="R16" s="1"/>
  <c r="G16"/>
  <c r="Q15"/>
  <c r="O15"/>
  <c r="M15"/>
  <c r="K15"/>
  <c r="R15" s="1"/>
  <c r="G15"/>
  <c r="E15"/>
  <c r="Q14"/>
  <c r="O14"/>
  <c r="M14"/>
  <c r="K14"/>
  <c r="R14" s="1"/>
  <c r="G14"/>
  <c r="E14"/>
  <c r="Q13"/>
  <c r="O13"/>
  <c r="M13"/>
  <c r="K13"/>
  <c r="R13" s="1"/>
  <c r="G13"/>
  <c r="E13"/>
  <c r="Q12"/>
  <c r="O12"/>
  <c r="M12"/>
  <c r="K12"/>
  <c r="R12" s="1"/>
  <c r="G12"/>
  <c r="E12"/>
  <c r="Q11"/>
  <c r="M11"/>
  <c r="R11" s="1"/>
  <c r="K11"/>
  <c r="G11"/>
  <c r="E11"/>
  <c r="Q10"/>
  <c r="O10"/>
  <c r="M10"/>
  <c r="K10"/>
  <c r="R10" s="1"/>
  <c r="T10" s="1"/>
  <c r="G10"/>
  <c r="E10"/>
  <c r="Q9"/>
  <c r="Q21" s="1"/>
  <c r="O9"/>
  <c r="O21" s="1"/>
  <c r="M9"/>
  <c r="M21" s="1"/>
  <c r="K9"/>
  <c r="K21" s="1"/>
  <c r="G9"/>
  <c r="G21" s="1"/>
  <c r="E9"/>
  <c r="E21" s="1"/>
  <c r="H22" i="35"/>
  <c r="G22"/>
  <c r="F22"/>
  <c r="D22"/>
  <c r="C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J12"/>
  <c r="I12"/>
  <c r="E12"/>
  <c r="J11"/>
  <c r="I11"/>
  <c r="E11"/>
  <c r="J10"/>
  <c r="J22" s="1"/>
  <c r="I10"/>
  <c r="I22" s="1"/>
  <c r="E10"/>
  <c r="E22" s="1"/>
  <c r="D20" i="4" l="1"/>
  <c r="I20" s="1"/>
  <c r="D21"/>
  <c r="I21" s="1"/>
  <c r="I14"/>
  <c r="D16"/>
  <c r="E62" i="5"/>
  <c r="I61"/>
  <c r="I62" s="1"/>
  <c r="G4" i="6"/>
  <c r="G8" s="1"/>
  <c r="D7" i="4"/>
  <c r="I4"/>
  <c r="D31" i="5"/>
  <c r="C67" i="6"/>
  <c r="C36"/>
  <c r="G36" s="1"/>
  <c r="G39" s="1"/>
  <c r="P34" i="17"/>
  <c r="P40" s="1"/>
  <c r="D25" i="3"/>
  <c r="C68" i="6" s="1"/>
  <c r="G68" s="1"/>
  <c r="D22" i="5"/>
  <c r="D30" i="3"/>
  <c r="D28" i="12" s="1"/>
  <c r="C31" i="6"/>
  <c r="C28"/>
  <c r="J27" i="17"/>
  <c r="G29"/>
  <c r="J29"/>
  <c r="D45" i="5"/>
  <c r="C53" i="6"/>
  <c r="G53" s="1"/>
  <c r="D33" i="5"/>
  <c r="D39" s="1"/>
  <c r="D6" i="3"/>
  <c r="D34" i="12" s="1"/>
  <c r="C7" i="6"/>
  <c r="C8" s="1"/>
  <c r="I16" i="4"/>
  <c r="D8" i="6"/>
  <c r="D39"/>
  <c r="D67"/>
  <c r="D77"/>
  <c r="G40" i="3"/>
  <c r="G2" i="33"/>
  <c r="D88" i="6"/>
  <c r="G16" i="3"/>
  <c r="G27"/>
  <c r="G33" s="1"/>
  <c r="D52" i="6"/>
  <c r="D63" i="5"/>
  <c r="H63" s="1"/>
  <c r="E24"/>
  <c r="I24" s="1"/>
  <c r="E39"/>
  <c r="F17" i="4"/>
  <c r="F23" s="1"/>
  <c r="F25" s="1"/>
  <c r="S50" i="38"/>
  <c r="V49"/>
  <c r="T50"/>
  <c r="V10"/>
  <c r="S11"/>
  <c r="T11" s="1"/>
  <c r="R9"/>
  <c r="R48"/>
  <c r="O64"/>
  <c r="R29"/>
  <c r="E7" i="30"/>
  <c r="E15" s="1"/>
  <c r="C30" i="6" l="1"/>
  <c r="G28"/>
  <c r="G30" s="1"/>
  <c r="I7" i="4"/>
  <c r="D17"/>
  <c r="D23" s="1"/>
  <c r="D27" i="3"/>
  <c r="D16" i="12" s="1"/>
  <c r="G42" i="3"/>
  <c r="G18"/>
  <c r="G44" s="1"/>
  <c r="S12" i="38"/>
  <c r="T12" s="1"/>
  <c r="V11"/>
  <c r="R21"/>
  <c r="T9"/>
  <c r="R41"/>
  <c r="T29"/>
  <c r="T48"/>
  <c r="R60"/>
  <c r="S51"/>
  <c r="T51" s="1"/>
  <c r="V50"/>
  <c r="B6" i="13"/>
  <c r="E6" s="1"/>
  <c r="D24" i="5"/>
  <c r="C89" i="6"/>
  <c r="G89" s="1"/>
  <c r="D33" i="3" l="1"/>
  <c r="V48" i="38"/>
  <c r="S13"/>
  <c r="V12"/>
  <c r="S52"/>
  <c r="T52" s="1"/>
  <c r="V51"/>
  <c r="S30"/>
  <c r="V29"/>
  <c r="V9"/>
  <c r="C88" i="6"/>
  <c r="D37" i="3"/>
  <c r="D27" i="12" s="1"/>
  <c r="D29" s="1"/>
  <c r="D16" i="3"/>
  <c r="C39" i="6"/>
  <c r="P35" i="17"/>
  <c r="D40" i="5" l="1"/>
  <c r="C9" i="6"/>
  <c r="G9" s="1"/>
  <c r="D25" i="5"/>
  <c r="T13" i="38"/>
  <c r="T30"/>
  <c r="S53"/>
  <c r="T53" s="1"/>
  <c r="V52"/>
  <c r="S54" l="1"/>
  <c r="V53"/>
  <c r="S31"/>
  <c r="V30"/>
  <c r="S14"/>
  <c r="V13"/>
  <c r="J31" i="17"/>
  <c r="E20" i="30"/>
  <c r="T31" i="38" l="1"/>
  <c r="T14"/>
  <c r="T54"/>
  <c r="C15" i="21"/>
  <c r="C18"/>
  <c r="D18"/>
  <c r="B18"/>
  <c r="C7"/>
  <c r="C19" s="1"/>
  <c r="E12"/>
  <c r="E13"/>
  <c r="D7"/>
  <c r="B7"/>
  <c r="V54" i="38" l="1"/>
  <c r="S55"/>
  <c r="T55" s="1"/>
  <c r="S15"/>
  <c r="V14"/>
  <c r="S32"/>
  <c r="V31"/>
  <c r="D15" i="21"/>
  <c r="D19" s="1"/>
  <c r="B15"/>
  <c r="B19" s="1"/>
  <c r="E6"/>
  <c r="E5"/>
  <c r="E4"/>
  <c r="E18" s="1"/>
  <c r="T32" i="38" l="1"/>
  <c r="T15"/>
  <c r="S56"/>
  <c r="T56" s="1"/>
  <c r="V55"/>
  <c r="E7" i="21"/>
  <c r="E15"/>
  <c r="S57" i="38" l="1"/>
  <c r="T57" s="1"/>
  <c r="V56"/>
  <c r="S16"/>
  <c r="T16" s="1"/>
  <c r="V15"/>
  <c r="S33"/>
  <c r="V32"/>
  <c r="E19" i="21"/>
  <c r="J39" i="17"/>
  <c r="T33" i="38" l="1"/>
  <c r="V16"/>
  <c r="S17"/>
  <c r="T17" s="1"/>
  <c r="S58"/>
  <c r="T58" s="1"/>
  <c r="V57"/>
  <c r="D13" i="5"/>
  <c r="S18" i="38" l="1"/>
  <c r="T18" s="1"/>
  <c r="V17"/>
  <c r="V58"/>
  <c r="S59"/>
  <c r="S34"/>
  <c r="V33"/>
  <c r="D8" i="5" l="1"/>
  <c r="I17" i="4"/>
  <c r="T34" i="38"/>
  <c r="T59"/>
  <c r="S60"/>
  <c r="S19"/>
  <c r="T19" s="1"/>
  <c r="V18"/>
  <c r="I23" i="4" l="1"/>
  <c r="V59" i="38"/>
  <c r="T60"/>
  <c r="S35"/>
  <c r="T35" s="1"/>
  <c r="V34"/>
  <c r="S20"/>
  <c r="V19"/>
  <c r="G35" i="17"/>
  <c r="D25" i="4" l="1"/>
  <c r="I25" s="1"/>
  <c r="H77" i="6" s="1"/>
  <c r="T20" i="38"/>
  <c r="S21"/>
  <c r="V35"/>
  <c r="S36"/>
  <c r="T36" s="1"/>
  <c r="C9" i="13"/>
  <c r="D4" i="12" l="1"/>
  <c r="D39" i="3"/>
  <c r="C76" i="6"/>
  <c r="G76" s="1"/>
  <c r="G77" s="1"/>
  <c r="V20" i="38"/>
  <c r="T21"/>
  <c r="S37"/>
  <c r="T37" s="1"/>
  <c r="V36"/>
  <c r="D6" i="12"/>
  <c r="E7" i="13"/>
  <c r="D40" i="3" l="1"/>
  <c r="S38" i="38"/>
  <c r="T38" s="1"/>
  <c r="V37"/>
  <c r="B9" i="13"/>
  <c r="D42" i="3" l="1"/>
  <c r="S39" i="38"/>
  <c r="T39" s="1"/>
  <c r="V38"/>
  <c r="B42" i="5"/>
  <c r="V39" i="38" l="1"/>
  <c r="S40"/>
  <c r="B19" i="5"/>
  <c r="B11"/>
  <c r="B2"/>
  <c r="T40" i="38" l="1"/>
  <c r="S41"/>
  <c r="V40" l="1"/>
  <c r="T41"/>
  <c r="B74" i="6"/>
  <c r="B62"/>
  <c r="B55"/>
  <c r="B2" l="1"/>
  <c r="D57" i="5" l="1"/>
  <c r="D7" i="12"/>
  <c r="D12" s="1"/>
  <c r="D61" i="5"/>
  <c r="D62" l="1"/>
  <c r="C60" i="6"/>
  <c r="G60" s="1"/>
  <c r="D48" i="5"/>
  <c r="C59" i="6"/>
  <c r="C40" l="1"/>
  <c r="D16" i="5"/>
  <c r="D15" s="1"/>
  <c r="E4" i="30" l="1"/>
  <c r="E18" s="1"/>
  <c r="E24" s="1"/>
  <c r="D7" i="5"/>
  <c r="J37" i="17"/>
  <c r="J41" l="1"/>
  <c r="D8" i="13" l="1"/>
  <c r="C77" i="6"/>
  <c r="J60" i="17"/>
  <c r="J64" s="1"/>
  <c r="J78" s="1"/>
  <c r="E8" i="13" l="1"/>
  <c r="E9" s="1"/>
  <c r="D9"/>
  <c r="C78" i="6" l="1"/>
  <c r="G78" s="1"/>
  <c r="D11" i="3"/>
  <c r="D18" s="1"/>
  <c r="D44" s="1"/>
  <c r="C21" i="6"/>
  <c r="G21" s="1"/>
  <c r="G16"/>
  <c r="G20" s="1"/>
  <c r="C20"/>
  <c r="D14" i="12"/>
  <c r="D31" l="1"/>
  <c r="D33" s="1"/>
  <c r="D35" s="1"/>
  <c r="D20"/>
  <c r="E44" i="5" l="1"/>
</calcChain>
</file>

<file path=xl/comments1.xml><?xml version="1.0" encoding="utf-8"?>
<comments xmlns="http://schemas.openxmlformats.org/spreadsheetml/2006/main">
  <authors>
    <author>Ilda Duhanxhiu</author>
  </authors>
  <commentList>
    <comment ref="S9" authorId="0">
      <text>
        <r>
          <rPr>
            <b/>
            <sz val="8"/>
            <color indexed="81"/>
            <rFont val="Tahoma"/>
            <family val="2"/>
          </rPr>
          <t>Ilda Duhanxhiu:</t>
        </r>
        <r>
          <rPr>
            <sz val="8"/>
            <color indexed="81"/>
            <rFont val="Tahoma"/>
            <family val="2"/>
          </rPr>
          <t xml:space="preserve">
kjo shume duhet te kontrollohet ne bilanc 2011
</t>
        </r>
      </text>
    </comment>
    <comment ref="S29" authorId="0">
      <text>
        <r>
          <rPr>
            <b/>
            <sz val="8"/>
            <color indexed="81"/>
            <rFont val="Tahoma"/>
            <family val="2"/>
          </rPr>
          <t>Ilda Duhanxhiu:</t>
        </r>
        <r>
          <rPr>
            <sz val="8"/>
            <color indexed="81"/>
            <rFont val="Tahoma"/>
            <family val="2"/>
          </rPr>
          <t xml:space="preserve">
kjo shume duhet te kontrollohet ne bilanc 2011
</t>
        </r>
      </text>
    </comment>
    <comment ref="S48" authorId="0">
      <text>
        <r>
          <rPr>
            <b/>
            <sz val="8"/>
            <color indexed="81"/>
            <rFont val="Tahoma"/>
            <family val="2"/>
          </rPr>
          <t>Ilda Duhanxhiu:</t>
        </r>
        <r>
          <rPr>
            <sz val="8"/>
            <color indexed="81"/>
            <rFont val="Tahoma"/>
            <family val="2"/>
          </rPr>
          <t xml:space="preserve">
kjo shume duhet te kontrollohet ne bilanc 2011
</t>
        </r>
      </text>
    </comment>
  </commentList>
</comments>
</file>

<file path=xl/sharedStrings.xml><?xml version="1.0" encoding="utf-8"?>
<sst xmlns="http://schemas.openxmlformats.org/spreadsheetml/2006/main" count="2928" uniqueCount="793">
  <si>
    <t>LEK</t>
  </si>
  <si>
    <t>EUR</t>
  </si>
  <si>
    <t>Shuma</t>
  </si>
  <si>
    <t>431</t>
  </si>
  <si>
    <t>442</t>
  </si>
  <si>
    <t>Tatim mbi te ardhurat personale</t>
  </si>
  <si>
    <t>628</t>
  </si>
  <si>
    <t>Check</t>
  </si>
  <si>
    <t>Link</t>
  </si>
  <si>
    <t>Sheet</t>
  </si>
  <si>
    <t>View</t>
  </si>
  <si>
    <t xml:space="preserve">                                     </t>
  </si>
  <si>
    <t>Shenime</t>
  </si>
  <si>
    <t>Aktivet</t>
  </si>
  <si>
    <t>I. Aktivet afatshkurtra</t>
  </si>
  <si>
    <t>Total i aktiveve afatshkurtra (I)</t>
  </si>
  <si>
    <t>II. Aktivet afatgjata</t>
  </si>
  <si>
    <t>Totali i aktiveve afatgjata (II)</t>
  </si>
  <si>
    <t>Totali i aktiveve (I + II)</t>
  </si>
  <si>
    <t>Detyrimet dhe kapitali</t>
  </si>
  <si>
    <t xml:space="preserve">I. Detyrimet afatshkurtra </t>
  </si>
  <si>
    <t xml:space="preserve">Llogari te pagueshme </t>
  </si>
  <si>
    <t>Totali i detyrimeve afatshkurtra (I)</t>
  </si>
  <si>
    <t xml:space="preserve">II. Detyrimet afatgjata </t>
  </si>
  <si>
    <t>Totali i detyrimeve afatgjata (II)</t>
  </si>
  <si>
    <t>Totali i detyrimeve (I + II)</t>
  </si>
  <si>
    <t>III. Kapitali</t>
  </si>
  <si>
    <t>Fitimi i periudhes</t>
  </si>
  <si>
    <t>Totali i kapitalit (III)</t>
  </si>
  <si>
    <t>Totali i detyrimeve dhe kapitalit (I,II,III)</t>
  </si>
  <si>
    <t>Te ardhurat nga aktiviteti</t>
  </si>
  <si>
    <t>Shpenzimet operative</t>
  </si>
  <si>
    <t>Shpenzime personeli</t>
  </si>
  <si>
    <t>-pagat e personelit</t>
  </si>
  <si>
    <t>Shpenzime te tjera</t>
  </si>
  <si>
    <t xml:space="preserve">Totali i shpenzimeve </t>
  </si>
  <si>
    <t xml:space="preserve">Fitimi nga veprimtaria kryesore </t>
  </si>
  <si>
    <t>Totali i te ardhurave financiare - neto</t>
  </si>
  <si>
    <t>Fitimi para tatimit</t>
  </si>
  <si>
    <t>Shpenzimi i tatimit mbi fitimin</t>
  </si>
  <si>
    <t xml:space="preserve">Fitimi i periudhes </t>
  </si>
  <si>
    <t xml:space="preserve">          </t>
  </si>
  <si>
    <t>Fitime te akumuluara</t>
  </si>
  <si>
    <t>Totali</t>
  </si>
  <si>
    <t>I. Fluksi monetar nga veprimtarite e shfrytezimit</t>
  </si>
  <si>
    <t>Rregullime per:</t>
  </si>
  <si>
    <t xml:space="preserve">   </t>
  </si>
  <si>
    <t>Fitimi operativ para ndryshimeve ne kapitalin punues</t>
  </si>
  <si>
    <t>Rritje ne llogarite e arketueshme</t>
  </si>
  <si>
    <t>Rritje ne llogari te pagueshme</t>
  </si>
  <si>
    <t>Rritje ne detyrime te tjera</t>
  </si>
  <si>
    <t>Fluksi monetar nga veprimtarite e shfrytezimit</t>
  </si>
  <si>
    <t>Fluksi neto monetar perdorur ne veprimtarite e shfrytezimit</t>
  </si>
  <si>
    <t>II. Fluksi monetar nga veprimtarite e investimit</t>
  </si>
  <si>
    <t xml:space="preserve">                                  -   </t>
  </si>
  <si>
    <t>Fluksi neto monetar perdorur ne veprimtarite e investimit</t>
  </si>
  <si>
    <t>III. Fluksi monetar nga veprimtarite e financimit</t>
  </si>
  <si>
    <t>Fluksi neto monetar nga veprimtarite e financimit</t>
  </si>
  <si>
    <t>IV. Rritja/(pakesimi) neto i mjeteve monetare</t>
  </si>
  <si>
    <t xml:space="preserve">V. Mjetet monetare ne fillim te periudhes </t>
  </si>
  <si>
    <t xml:space="preserve">VI. Mjetet monetare ne fund te periudhes </t>
  </si>
  <si>
    <t>Mjete monetare</t>
  </si>
  <si>
    <t>TVSH e arketueshme</t>
  </si>
  <si>
    <t>Te pagueshme ndaj personelit</t>
  </si>
  <si>
    <t>Detyrime tatimore</t>
  </si>
  <si>
    <t>Kapitali i shoqerise</t>
  </si>
  <si>
    <t>Materiale te konsumuara</t>
  </si>
  <si>
    <t>Amortizimi dhe zhvleresimi</t>
  </si>
  <si>
    <t>Te ardhura/shpenzime nga interesa</t>
  </si>
  <si>
    <t>Te ardhura/shpenzime nga kursi kembimi</t>
  </si>
  <si>
    <t>Llogari te tjera e arketueshme</t>
  </si>
  <si>
    <t>Aktive afatgjate</t>
  </si>
  <si>
    <t>Sigurime Shoqerore dhe Shendetesore</t>
  </si>
  <si>
    <t>Kapitali i vet</t>
  </si>
  <si>
    <t>Kapitali</t>
  </si>
  <si>
    <t>Rezerva nga konvertimi i monedhave te huaja</t>
  </si>
  <si>
    <t>Dividente te paguar</t>
  </si>
  <si>
    <t>Fitimi neto i periudhes</t>
  </si>
  <si>
    <t>Amortizimi</t>
  </si>
  <si>
    <t>Paga</t>
  </si>
  <si>
    <t>Sigurime shoqerore dhe shendetesore</t>
  </si>
  <si>
    <t>Blerje /Shpenzime të tjera</t>
  </si>
  <si>
    <t>Shpenzime postare dhe telekomunikimi</t>
  </si>
  <si>
    <t>Shpenzime për shërbimet bankare</t>
  </si>
  <si>
    <t>Shpenzime për pritje dhe përfaqësime</t>
  </si>
  <si>
    <t>Te ardhura nga interesa</t>
  </si>
  <si>
    <t>Shpenzime nga interesa</t>
  </si>
  <si>
    <t>Llogari te pagueshme</t>
  </si>
  <si>
    <t>Lloji</t>
  </si>
  <si>
    <t>Gjendja</t>
  </si>
  <si>
    <t>FBT</t>
  </si>
  <si>
    <t>22</t>
  </si>
  <si>
    <t>Të tjera</t>
  </si>
  <si>
    <t>4</t>
  </si>
  <si>
    <t>15</t>
  </si>
  <si>
    <t>5</t>
  </si>
  <si>
    <t>6</t>
  </si>
  <si>
    <t>7</t>
  </si>
  <si>
    <t>10</t>
  </si>
  <si>
    <t>12</t>
  </si>
  <si>
    <t>NKM</t>
  </si>
  <si>
    <t>11</t>
  </si>
  <si>
    <t>20</t>
  </si>
  <si>
    <t>26</t>
  </si>
  <si>
    <t>13</t>
  </si>
  <si>
    <t>85</t>
  </si>
  <si>
    <t>96</t>
  </si>
  <si>
    <t>2</t>
  </si>
  <si>
    <t>31</t>
  </si>
  <si>
    <t>81</t>
  </si>
  <si>
    <t>92</t>
  </si>
  <si>
    <t>21</t>
  </si>
  <si>
    <t>33</t>
  </si>
  <si>
    <t>19</t>
  </si>
  <si>
    <t>9</t>
  </si>
  <si>
    <t>16</t>
  </si>
  <si>
    <t>17</t>
  </si>
  <si>
    <t>18</t>
  </si>
  <si>
    <t>23</t>
  </si>
  <si>
    <t>27</t>
  </si>
  <si>
    <t>3</t>
  </si>
  <si>
    <t>101</t>
  </si>
  <si>
    <t>1</t>
  </si>
  <si>
    <t>25</t>
  </si>
  <si>
    <t>29</t>
  </si>
  <si>
    <t>30</t>
  </si>
  <si>
    <t>8</t>
  </si>
  <si>
    <t>41</t>
  </si>
  <si>
    <t>32</t>
  </si>
  <si>
    <t>28</t>
  </si>
  <si>
    <t>24</t>
  </si>
  <si>
    <t>14</t>
  </si>
  <si>
    <t>87</t>
  </si>
  <si>
    <t>Sigurime shoqërore dhe shëndetsore</t>
  </si>
  <si>
    <t>Tatim mbi të ardhurat personale</t>
  </si>
  <si>
    <t>Tatim mbi fitimin</t>
  </si>
  <si>
    <t>1/1</t>
  </si>
  <si>
    <t>4456</t>
  </si>
  <si>
    <t>Shteti – TVSH e zbritshme</t>
  </si>
  <si>
    <t>4551</t>
  </si>
  <si>
    <t>418</t>
  </si>
  <si>
    <t>421</t>
  </si>
  <si>
    <t>581</t>
  </si>
  <si>
    <t>Xhirime të brendëshme</t>
  </si>
  <si>
    <t>608</t>
  </si>
  <si>
    <t>Transferime, udhëtime, dieta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</si>
  <si>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</si>
  <si>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</si>
  <si>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</si>
  <si>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</si>
  <si>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</si>
  <si>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</si>
  <si>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</si>
  <si>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</si>
  <si>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Te ardhura/humbje nga kembimi</t>
  </si>
  <si>
    <t>Humbje nga kembimi te parealizuara</t>
  </si>
  <si>
    <t xml:space="preserve">Provizione </t>
  </si>
  <si>
    <t>FORMULAR I DEKLARIMIT DHE     PAGESËS SË TATIMIT MBI FITIMIN</t>
  </si>
  <si>
    <t>(2) Periudha tatimore</t>
  </si>
  <si>
    <t>(1) Numri serial__________________________________________</t>
  </si>
  <si>
    <t>Numri Identifikues i Personit të Tatueshëm:</t>
  </si>
  <si>
    <t>(3)</t>
  </si>
  <si>
    <t>Emri Tregtar i Personit të Tatueshëm:</t>
  </si>
  <si>
    <t>(4)</t>
  </si>
  <si>
    <t>Emri Mbiemri i Personit Fizik:</t>
  </si>
  <si>
    <t>(5)</t>
  </si>
  <si>
    <t>Adresa:</t>
  </si>
  <si>
    <t>(6)</t>
  </si>
  <si>
    <t>Qyteti/komuna/rrethi:</t>
  </si>
  <si>
    <t>Numri i Telefonoit:</t>
  </si>
  <si>
    <t>(7)</t>
  </si>
  <si>
    <t>Lajmëroni nëse informacioni i mësipërm është jo i plotë ose ka ndryshuar</t>
  </si>
  <si>
    <t>Llogaritja e rezultatit</t>
  </si>
  <si>
    <t>Të ardhurat dhe shpenzimet</t>
  </si>
  <si>
    <t>Te ushtrimit</t>
  </si>
  <si>
    <t>Tatimore</t>
  </si>
  <si>
    <t>(8/9)</t>
  </si>
  <si>
    <t>Të Ardhurat</t>
  </si>
  <si>
    <t>(8)</t>
  </si>
  <si>
    <t>(9)</t>
  </si>
  <si>
    <t>(10/11)</t>
  </si>
  <si>
    <t>Shpenzimet</t>
  </si>
  <si>
    <t>(10)</t>
  </si>
  <si>
    <t>(11)</t>
  </si>
  <si>
    <t>(12)</t>
  </si>
  <si>
    <t>Shpenzimet e pazbritshme</t>
  </si>
  <si>
    <t>Rezultati</t>
  </si>
  <si>
    <t>(13/14)</t>
  </si>
  <si>
    <t>Humbja</t>
  </si>
  <si>
    <t>(13)</t>
  </si>
  <si>
    <t>(14)</t>
  </si>
  <si>
    <t>(15/16)</t>
  </si>
  <si>
    <t>Fitimi</t>
  </si>
  <si>
    <t>(15)</t>
  </si>
  <si>
    <t>(16)</t>
  </si>
  <si>
    <t>(17)</t>
  </si>
  <si>
    <t>Humbje e mbartur</t>
  </si>
  <si>
    <t>(18)</t>
  </si>
  <si>
    <t>Fitimi i tatueshëm neto (16-17)</t>
  </si>
  <si>
    <t>Llogaritja e tatim fitimit</t>
  </si>
  <si>
    <t>(19)</t>
  </si>
  <si>
    <t>Tatim fitimi me 10%</t>
  </si>
  <si>
    <t>(20)</t>
  </si>
  <si>
    <t>Tatim fitimi me përqindje të tjera</t>
  </si>
  <si>
    <t>(21)</t>
  </si>
  <si>
    <t>Tatim fitimi (19+20)</t>
  </si>
  <si>
    <t>(22)</t>
  </si>
  <si>
    <t>Tatim fitimi i shtyrë</t>
  </si>
  <si>
    <t>(23)</t>
  </si>
  <si>
    <t>Parapagime</t>
  </si>
  <si>
    <t>(24)</t>
  </si>
  <si>
    <t>Kredi e mbartur nga periudha e meparshme</t>
  </si>
  <si>
    <t>(25)</t>
  </si>
  <si>
    <t>Kerkese per rimbursim</t>
  </si>
  <si>
    <t>(26)</t>
  </si>
  <si>
    <t>Tatim fitimi i mbipaguar</t>
  </si>
  <si>
    <t>(27)</t>
  </si>
  <si>
    <t>Tatim fitimi i detyrueshëm për t'u paguar</t>
  </si>
  <si>
    <t>(28)</t>
  </si>
  <si>
    <t>Dënime/interesa për vonesa</t>
  </si>
  <si>
    <t>(29)</t>
  </si>
  <si>
    <t>TOTALI PËR T'U PAGUAR</t>
  </si>
  <si>
    <t>P A G E S A</t>
  </si>
  <si>
    <t>Vetëm për përdorim zyrtar</t>
  </si>
  <si>
    <t>Lekë</t>
  </si>
  <si>
    <t>Xhirim</t>
  </si>
  <si>
    <t>Çek</t>
  </si>
  <si>
    <t>SHUMA E PAGUAR:</t>
  </si>
  <si>
    <t>Të tjera ……………......................................</t>
  </si>
  <si>
    <t>Data, Vula e Bankës dhe nënshkrimi i nëpunësit të bankës</t>
  </si>
  <si>
    <t>Origjinali - Zyra e Tatimeve</t>
  </si>
  <si>
    <t>Kopja - Personi i Tatueshëm</t>
  </si>
  <si>
    <t>Nr. Llogarie</t>
  </si>
  <si>
    <t>Emertimi i Llogarise</t>
  </si>
  <si>
    <t>Monedha</t>
  </si>
  <si>
    <t>Debi</t>
  </si>
  <si>
    <t>Kredi</t>
  </si>
  <si>
    <t>Fitimi Kontabel</t>
  </si>
  <si>
    <t>Fitimi fiskal</t>
  </si>
  <si>
    <t>Fitimi neto</t>
  </si>
  <si>
    <t>Gjendja e llogarive</t>
  </si>
  <si>
    <t>Filtrat</t>
  </si>
  <si>
    <t>Deri me:</t>
  </si>
  <si>
    <t xml:space="preserve"> 31/12/2013</t>
  </si>
  <si>
    <t>Dt. Regj.</t>
  </si>
  <si>
    <t>01/01/1900 - 31/12/9999</t>
  </si>
  <si>
    <t>Nr. Dok.:</t>
  </si>
  <si>
    <t>Nr. Reference:</t>
  </si>
  <si>
    <t>Ndermarrja:</t>
  </si>
  <si>
    <t>Lloj Dok.:</t>
  </si>
  <si>
    <t>Monedha:</t>
  </si>
  <si>
    <t>Me mbyllje viti :</t>
  </si>
  <si>
    <t>Jo</t>
  </si>
  <si>
    <t>Azhornim</t>
  </si>
  <si>
    <t>Po</t>
  </si>
  <si>
    <t>Gjendja ne monedhe baze</t>
  </si>
  <si>
    <t>Gjendja ne monedhe llogari</t>
  </si>
  <si>
    <t>Nr. Llogari</t>
  </si>
  <si>
    <t>Emri i llogarise</t>
  </si>
  <si>
    <t>Kapitali i paguar</t>
  </si>
  <si>
    <t>40107</t>
  </si>
  <si>
    <t>40108</t>
  </si>
  <si>
    <t>40109</t>
  </si>
  <si>
    <t>Parapagime të dhëna</t>
  </si>
  <si>
    <t>Paga dhe shpërblime</t>
  </si>
  <si>
    <t>Te ardhura te periudhave te ardhme</t>
  </si>
  <si>
    <t>5311</t>
  </si>
  <si>
    <t>Vlera monetare, në lekë</t>
  </si>
  <si>
    <t>Shpenzime kancelarie</t>
  </si>
  <si>
    <t>Sherbime konsulence</t>
  </si>
  <si>
    <t>632</t>
  </si>
  <si>
    <t>Taksa, tarifa doganore</t>
  </si>
  <si>
    <t>641</t>
  </si>
  <si>
    <t xml:space="preserve">Pagat dhe shpërblimet e personelit      </t>
  </si>
  <si>
    <t>644</t>
  </si>
  <si>
    <t>Sigurimet shoqërore dhe shëndetsore</t>
  </si>
  <si>
    <t>Copyright © IMB
Instituti i Modelimeve ne Biznes 
www.imb.al</t>
  </si>
  <si>
    <t>Kartela e Llogarive</t>
  </si>
  <si>
    <t>Gjendja me pare:</t>
  </si>
  <si>
    <t>FleteKontabel</t>
  </si>
  <si>
    <t>P</t>
  </si>
  <si>
    <t>AKF</t>
  </si>
  <si>
    <t>Azhornim Informues</t>
  </si>
  <si>
    <t>PAGESE</t>
  </si>
  <si>
    <t>DL</t>
  </si>
  <si>
    <t>A</t>
  </si>
  <si>
    <t>Paga Tetor 2013</t>
  </si>
  <si>
    <t>Paga Nentor 2013</t>
  </si>
  <si>
    <t>Paga Dhjetor 2013</t>
  </si>
  <si>
    <t>ARKETIM</t>
  </si>
  <si>
    <t>31 Dhjetor 2013</t>
  </si>
  <si>
    <t xml:space="preserve"> </t>
  </si>
  <si>
    <t xml:space="preserve">Parapagime </t>
  </si>
  <si>
    <t>Inventare</t>
  </si>
  <si>
    <t>Detyrime ndaj ortakeve</t>
  </si>
  <si>
    <t>Paga dhe shperblime</t>
  </si>
  <si>
    <t>Me 31 dhjetor 2013</t>
  </si>
  <si>
    <t>Tatim fitimi  2013</t>
  </si>
  <si>
    <t>Dt. Dok.:</t>
  </si>
  <si>
    <t>01/01/2013 - 31/12/2013</t>
  </si>
  <si>
    <t>Pershkrimi:</t>
  </si>
  <si>
    <t>Nr ref.</t>
  </si>
  <si>
    <t>Nr. dok</t>
  </si>
  <si>
    <t>Dt. Dok</t>
  </si>
  <si>
    <t>Përshkrimi</t>
  </si>
  <si>
    <t>40111</t>
  </si>
  <si>
    <t>Totali gjithsej</t>
  </si>
  <si>
    <t>Gjendja gjithsej</t>
  </si>
  <si>
    <t>Te drejta ndaj ortakeve</t>
  </si>
  <si>
    <t>Humbje te mbartura</t>
  </si>
  <si>
    <t>Fitimi(Humbje) i periudhes</t>
  </si>
  <si>
    <t>Te ardhura nga shitja e aktiveve afatgjata</t>
  </si>
  <si>
    <t>Te ardhura te tjera</t>
  </si>
  <si>
    <t>Blerje mallra</t>
  </si>
  <si>
    <t>Hua afatshkurter</t>
  </si>
  <si>
    <t>Fitime a nga shkembimet valutore</t>
  </si>
  <si>
    <t>Humbje nga shkembimet valutore</t>
  </si>
  <si>
    <t>Numri i Vendosjes së Dokumentit                    (vetëm për përdorim zyrtar)</t>
  </si>
  <si>
    <t>Humbja e mbartur 2012</t>
  </si>
  <si>
    <t>Kompjutera dhe pajisje informatike</t>
  </si>
  <si>
    <t>Mobilje zyrash</t>
  </si>
  <si>
    <t>Kosto</t>
  </si>
  <si>
    <t xml:space="preserve">Shtesa </t>
  </si>
  <si>
    <t>Pakesime</t>
  </si>
  <si>
    <t>Amortizimi i akumuluar</t>
  </si>
  <si>
    <t>Shpenzimi i amortizimit per vitin</t>
  </si>
  <si>
    <t>pakesime</t>
  </si>
  <si>
    <t>Vlera e mbartur</t>
  </si>
  <si>
    <t>Me 1 janar 2013</t>
  </si>
  <si>
    <t>Me 1 janar 20013</t>
  </si>
  <si>
    <t>Instalime teknike</t>
  </si>
  <si>
    <t>Blerje aktiveve afatgjata</t>
  </si>
  <si>
    <t>Rritje ne llogarite te tjera te arketueshme</t>
  </si>
  <si>
    <t>Kapital i derdhur</t>
  </si>
  <si>
    <r>
      <t xml:space="preserve">-kontributet per sigurimet shoqerore dhe </t>
    </r>
    <r>
      <rPr>
        <sz val="9"/>
        <color rgb="FFFFFFFF"/>
        <rFont val="Times New Roman"/>
        <family val="1"/>
      </rPr>
      <t>.  . ….</t>
    </r>
    <r>
      <rPr>
        <sz val="9"/>
        <color rgb="FF000000"/>
        <rFont val="Times New Roman"/>
        <family val="1"/>
      </rPr>
      <t xml:space="preserve">shendetesore                                                    </t>
    </r>
  </si>
  <si>
    <t>Fitimi kontabel (humbja)</t>
  </si>
  <si>
    <t>Shpenzime te panjohura sipas ligjit fiskal</t>
  </si>
  <si>
    <t>Totali i shpenzimeve te panjohura</t>
  </si>
  <si>
    <t>Totali i rregullimeve nga kontabiliteti te fitimi(humbja) fiskale</t>
  </si>
  <si>
    <t>Humbja fiskale e mbartuar nga 2011</t>
  </si>
  <si>
    <t>Fitimi fiskale per tu mbartur ne vitin  2013</t>
  </si>
  <si>
    <t>Humbja fiskale for 2012</t>
  </si>
  <si>
    <t>Ilda Duhanxhiu</t>
  </si>
  <si>
    <t>4552</t>
  </si>
  <si>
    <t>5121</t>
  </si>
  <si>
    <t>611</t>
  </si>
  <si>
    <t xml:space="preserve">Trajtime të përgjithshme  </t>
  </si>
  <si>
    <t>6111</t>
  </si>
  <si>
    <r>
      <t>Data dhe Firma e Personit të Tatueshëm</t>
    </r>
    <r>
      <rPr>
        <sz val="13"/>
        <rFont val="Times New Roman"/>
        <family val="1"/>
      </rPr>
      <t xml:space="preserve"> - Deklaroj nën përgjegjësinë time që informacioni i mësipërm është i plotë dhe i saktë</t>
    </r>
  </si>
  <si>
    <t>Spese non dedducibile</t>
  </si>
  <si>
    <t>IRPEF</t>
  </si>
  <si>
    <t>Nga keto:</t>
  </si>
  <si>
    <t>Trial Balance Powerfone Albania</t>
  </si>
  <si>
    <t>Bilancio</t>
  </si>
  <si>
    <t>Note integrative Bilancio</t>
  </si>
  <si>
    <t>Conto economico</t>
  </si>
  <si>
    <t>Note integrative Conto economico</t>
  </si>
  <si>
    <t>Capitale sociale</t>
  </si>
  <si>
    <t>Il prospetto dei flussi di cassa</t>
  </si>
  <si>
    <t>IRPES</t>
  </si>
  <si>
    <t>Partita IVA</t>
  </si>
  <si>
    <t xml:space="preserve">Contributi sociali </t>
  </si>
  <si>
    <t xml:space="preserve">Sceda dei conti </t>
  </si>
  <si>
    <t xml:space="preserve">Il prospetto paga </t>
  </si>
  <si>
    <t xml:space="preserve">View </t>
  </si>
  <si>
    <t>Nd-04</t>
  </si>
  <si>
    <t>01</t>
  </si>
  <si>
    <t>Gjendje fillestare</t>
  </si>
  <si>
    <t>108</t>
  </si>
  <si>
    <t>Fitimi/Humbja e pashperndare</t>
  </si>
  <si>
    <t>231</t>
  </si>
  <si>
    <t>02</t>
  </si>
  <si>
    <t>04</t>
  </si>
  <si>
    <t>08</t>
  </si>
  <si>
    <t>09</t>
  </si>
  <si>
    <t>351</t>
  </si>
  <si>
    <t>Mallra</t>
  </si>
  <si>
    <t>R4422</t>
  </si>
  <si>
    <t>R4531</t>
  </si>
  <si>
    <t>R4575</t>
  </si>
  <si>
    <t>466/13</t>
  </si>
  <si>
    <t>R4836</t>
  </si>
  <si>
    <t>R4916</t>
  </si>
  <si>
    <t>R5034</t>
  </si>
  <si>
    <t>R5667</t>
  </si>
  <si>
    <t>R5782</t>
  </si>
  <si>
    <t>R5947</t>
  </si>
  <si>
    <t>R6456</t>
  </si>
  <si>
    <t>R6497</t>
  </si>
  <si>
    <t>401001</t>
  </si>
  <si>
    <t>Armandi</t>
  </si>
  <si>
    <t>Pagese pjesore per detyrim te  2010 Armandi</t>
  </si>
  <si>
    <t>Pagese fature nr 04, date 11/05/2013Armandi</t>
  </si>
  <si>
    <t>Blerje Tuba Polimere , 400mm, 700mm</t>
  </si>
  <si>
    <t>Manikota ekstra 400,700</t>
  </si>
  <si>
    <t>34</t>
  </si>
  <si>
    <t>Pagese fature Armandi 2010</t>
  </si>
  <si>
    <t>40</t>
  </si>
  <si>
    <t>50</t>
  </si>
  <si>
    <t>56</t>
  </si>
  <si>
    <t>55</t>
  </si>
  <si>
    <t>57</t>
  </si>
  <si>
    <t>66</t>
  </si>
  <si>
    <t>67</t>
  </si>
  <si>
    <t>68</t>
  </si>
  <si>
    <t>Pagese fature 2010 Armandi tubi</t>
  </si>
  <si>
    <t>Situacion punimesh e kryer en HEC Nishove me date 10.11.2013</t>
  </si>
  <si>
    <t>84</t>
  </si>
  <si>
    <t xml:space="preserve">Azhornim kliente furnitore </t>
  </si>
  <si>
    <t>401002</t>
  </si>
  <si>
    <t>Hidro Civil Design</t>
  </si>
  <si>
    <t>004</t>
  </si>
  <si>
    <t>Drejtim punimesh, Hec Nishove, kesti I</t>
  </si>
  <si>
    <t>Pagese fature Hidro civil</t>
  </si>
  <si>
    <t>005</t>
  </si>
  <si>
    <t>Topografi tubacionit</t>
  </si>
  <si>
    <t>Pagese fat.005 dt 18.03.2013 Hidro</t>
  </si>
  <si>
    <t>Pagese fature nr 006 date 13/05/2013</t>
  </si>
  <si>
    <t>006</t>
  </si>
  <si>
    <t>Drejtim punimesh , Hec Nishove , kesti 2</t>
  </si>
  <si>
    <t>007</t>
  </si>
  <si>
    <t>51</t>
  </si>
  <si>
    <t>Pagese fature 007 date 28/06/2013</t>
  </si>
  <si>
    <t>008</t>
  </si>
  <si>
    <t>Drejtim punimesh Nishove</t>
  </si>
  <si>
    <t>Pagese fature nr 008 date 01/08/2013</t>
  </si>
  <si>
    <t>009</t>
  </si>
  <si>
    <t>Topografi beton</t>
  </si>
  <si>
    <t>75</t>
  </si>
  <si>
    <t>Pagese fature nr 009 data 16/10/2013</t>
  </si>
  <si>
    <t>010</t>
  </si>
  <si>
    <t xml:space="preserve">Drejtim punimesh </t>
  </si>
  <si>
    <t>88</t>
  </si>
  <si>
    <t>Pagese fature nr 10 date 20.11.2013</t>
  </si>
  <si>
    <t>401003</t>
  </si>
  <si>
    <t>HGJFKF</t>
  </si>
  <si>
    <t>Pagese fat.01.Ilda Duhanxhiu dt 28.02.2013.</t>
  </si>
  <si>
    <t>52</t>
  </si>
  <si>
    <t>70</t>
  </si>
  <si>
    <t>38/1</t>
  </si>
  <si>
    <t>401005</t>
  </si>
  <si>
    <t>Armandi Leke</t>
  </si>
  <si>
    <t>401006</t>
  </si>
  <si>
    <t>NewCo Imk Pipe Factory L.L.C.</t>
  </si>
  <si>
    <t>48</t>
  </si>
  <si>
    <t>60</t>
  </si>
  <si>
    <t>Blerje tuba celiku</t>
  </si>
  <si>
    <t>Blerje Tuba celiku</t>
  </si>
  <si>
    <t>Geo Energy Real Estate</t>
  </si>
  <si>
    <t>28/12</t>
  </si>
  <si>
    <t>Interesa</t>
  </si>
  <si>
    <t>Fidalco spa</t>
  </si>
  <si>
    <t>Geo Nord shpk</t>
  </si>
  <si>
    <t>80</t>
  </si>
  <si>
    <t>Nishova Energy</t>
  </si>
  <si>
    <t>Autofature</t>
  </si>
  <si>
    <t>408</t>
  </si>
  <si>
    <t xml:space="preserve">Furnitore per fatura te pamberritura  </t>
  </si>
  <si>
    <t>41101</t>
  </si>
  <si>
    <t>FST</t>
  </si>
  <si>
    <t>53</t>
  </si>
  <si>
    <t>Parapagim fature nr 49 date 15/07/2013 *********</t>
  </si>
  <si>
    <t>79</t>
  </si>
  <si>
    <t>Pagese per fature nr 59 date 04/09/2013</t>
  </si>
  <si>
    <t>94</t>
  </si>
  <si>
    <t>Pagese fature 71 date 20.11.2013 EPF ENergy</t>
  </si>
  <si>
    <t>Paga Shkurt 2013</t>
  </si>
  <si>
    <t>Paga Mars 2013</t>
  </si>
  <si>
    <t>Paga Prill 2013</t>
  </si>
  <si>
    <t>Paga Maj 2013</t>
  </si>
  <si>
    <t>Paga Qershor 2013</t>
  </si>
  <si>
    <t>Paga Gusht 2013</t>
  </si>
  <si>
    <t>Paga Shtator 2013</t>
  </si>
  <si>
    <t>42</t>
  </si>
  <si>
    <t>71</t>
  </si>
  <si>
    <t>73</t>
  </si>
  <si>
    <t>35</t>
  </si>
  <si>
    <t>43</t>
  </si>
  <si>
    <t>4453</t>
  </si>
  <si>
    <t>Shteti- TVSH për tu paguar</t>
  </si>
  <si>
    <t>4457</t>
  </si>
  <si>
    <t>Shteti – TVSH e pagueshme</t>
  </si>
  <si>
    <t>Geo Energy srl</t>
  </si>
  <si>
    <t>38</t>
  </si>
  <si>
    <t>45</t>
  </si>
  <si>
    <t>64</t>
  </si>
  <si>
    <t>Financim ortaku 14/10/2013</t>
  </si>
  <si>
    <t>91</t>
  </si>
  <si>
    <t>36</t>
  </si>
  <si>
    <t>62</t>
  </si>
  <si>
    <t xml:space="preserve">Financim ortaku </t>
  </si>
  <si>
    <t>Financim ortaku 16/10/2013</t>
  </si>
  <si>
    <t>82</t>
  </si>
  <si>
    <t>89</t>
  </si>
  <si>
    <t>486</t>
  </si>
  <si>
    <t>Shpenzime te periudhave te ardhme</t>
  </si>
  <si>
    <t>Veneto Bank ne leke</t>
  </si>
  <si>
    <t>VKB</t>
  </si>
  <si>
    <t>Pagese  tarife pastrimi dhe higjene per degen e thesarit Tirane*******</t>
  </si>
  <si>
    <t>Pagese gjoba te tjera per degen e thesarit Tirane</t>
  </si>
  <si>
    <t>37</t>
  </si>
  <si>
    <t>39</t>
  </si>
  <si>
    <t>44</t>
  </si>
  <si>
    <t>46</t>
  </si>
  <si>
    <t>47</t>
  </si>
  <si>
    <t>49</t>
  </si>
  <si>
    <t>Pagese e takses se pastrimit ******</t>
  </si>
  <si>
    <t xml:space="preserve">Pagesa e tre kamat-vonesave </t>
  </si>
  <si>
    <t>54</t>
  </si>
  <si>
    <t>72</t>
  </si>
  <si>
    <t>74</t>
  </si>
  <si>
    <t>76</t>
  </si>
  <si>
    <t>77</t>
  </si>
  <si>
    <t>5122</t>
  </si>
  <si>
    <t>Raiffeisen  ne leke</t>
  </si>
  <si>
    <t>51241</t>
  </si>
  <si>
    <t>Veneto Bank ne euro</t>
  </si>
  <si>
    <t>Komisione euro  per pagese ne mberritje 65000 euro nga Energy srl</t>
  </si>
  <si>
    <t>Komisione bankare per derdhjen e Fidalco financim aksionesh</t>
  </si>
  <si>
    <t>Interesa bankare per derdhje Energy srl financim nga ortaku</t>
  </si>
  <si>
    <t>58</t>
  </si>
  <si>
    <t>59</t>
  </si>
  <si>
    <t>61</t>
  </si>
  <si>
    <t>63</t>
  </si>
  <si>
    <t>65</t>
  </si>
  <si>
    <t>69</t>
  </si>
  <si>
    <t>78</t>
  </si>
  <si>
    <t>Shpenzime kembimi</t>
  </si>
  <si>
    <t>83</t>
  </si>
  <si>
    <t>86</t>
  </si>
  <si>
    <t>90</t>
  </si>
  <si>
    <t>93</t>
  </si>
  <si>
    <t>95</t>
  </si>
  <si>
    <t>Komisione per mbyllje sconfinato</t>
  </si>
  <si>
    <t>0215414</t>
  </si>
  <si>
    <t>162611</t>
  </si>
  <si>
    <t>162619</t>
  </si>
  <si>
    <t>162906</t>
  </si>
  <si>
    <t>162772</t>
  </si>
  <si>
    <t>037884</t>
  </si>
  <si>
    <t>163026</t>
  </si>
  <si>
    <t>605</t>
  </si>
  <si>
    <t>Blerje/Shpenzime mallrash, shërbimesh</t>
  </si>
  <si>
    <t>638</t>
  </si>
  <si>
    <t>Tatime të tjera</t>
  </si>
  <si>
    <t>657</t>
  </si>
  <si>
    <t>Gjoba dhe dëmshpërblime</t>
  </si>
  <si>
    <t>667</t>
  </si>
  <si>
    <t>Shpenzime për interesa</t>
  </si>
  <si>
    <t>704</t>
  </si>
  <si>
    <t>Shitje e punimeve dhe e sherbimeve</t>
  </si>
  <si>
    <t>890</t>
  </si>
  <si>
    <t>Bilanci i Çeljes</t>
  </si>
  <si>
    <t>Nishova</t>
  </si>
  <si>
    <t>K99631401M</t>
  </si>
  <si>
    <t>PERMBLEDHESE E SIGURIMEVE DHE TAP 2013</t>
  </si>
  <si>
    <t>Nr</t>
  </si>
  <si>
    <t>Muaj</t>
  </si>
  <si>
    <t>Paga  bruto                        ne leke</t>
  </si>
  <si>
    <t>Kontribute per sigurimet shoqerore ne leke</t>
  </si>
  <si>
    <t>(16) Kontribute per sigurimet shendetesore gjithsej ne leke</t>
  </si>
  <si>
    <t xml:space="preserve">(17) Paga bruto mbi te cilen llogaritet Tatimi mbi te ardhurat nga punesimi  </t>
  </si>
  <si>
    <t>(18) Tatimi mbi te ardhurat nga punesimi ne leke</t>
  </si>
  <si>
    <t>(10) Gjithsej</t>
  </si>
  <si>
    <t>(11) Mbi te cilen llogariten kontributet</t>
  </si>
  <si>
    <t xml:space="preserve">(12) Gjithsej = (13+14+15)    </t>
  </si>
  <si>
    <t>(13) Punedhenesi</t>
  </si>
  <si>
    <t>(14) Punemaresi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</si>
  <si>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</si>
  <si>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</si>
  <si>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</si>
  <si>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</si>
  <si>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</si>
  <si>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</si>
  <si>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</si>
  <si>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</si>
  <si>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 xml:space="preserve">Shtator </t>
  </si>
  <si>
    <t>Tetor</t>
  </si>
  <si>
    <t xml:space="preserve">Nentor </t>
  </si>
  <si>
    <t>Dhjetor</t>
  </si>
  <si>
    <t>FORMULARI  I  DEKLARIMIT TE  PAGESES  SE T.V.SH.    VITI  2013</t>
  </si>
  <si>
    <t xml:space="preserve">para ndryshimit ne mars duhet te jemi ne kete situate </t>
  </si>
  <si>
    <t>Muaji</t>
  </si>
  <si>
    <t>Shitje te perjashtuara</t>
  </si>
  <si>
    <t>Eksportet</t>
  </si>
  <si>
    <t>Shitjet e tatueshme 20%</t>
  </si>
  <si>
    <t>Shitjet e tatueshme 10%</t>
  </si>
  <si>
    <t>Blerje te perjashtuara me T.V.Sh jo te zbritshme</t>
  </si>
  <si>
    <t>Importe 20%</t>
  </si>
  <si>
    <t>Importe 10%</t>
  </si>
  <si>
    <t>Blerje nga Furnitore vendas 20%</t>
  </si>
  <si>
    <t>Blerje nga Furnitore vendas 10%</t>
  </si>
  <si>
    <t>Totali i T.V.Sh se zbritshme per muajin</t>
  </si>
  <si>
    <t>T.V.Sh e zbritshme e mbartur nga muaji i kaluar</t>
  </si>
  <si>
    <t>TEPRICA E TVSH NE  FUNDE TE MUAJIT</t>
  </si>
  <si>
    <t>Totali per tu paguar</t>
  </si>
  <si>
    <t xml:space="preserve">Vlera e Tatueshme </t>
  </si>
  <si>
    <t>T.V.Sh</t>
  </si>
  <si>
    <t>Shtator</t>
  </si>
  <si>
    <t>Nentor</t>
  </si>
  <si>
    <t xml:space="preserve">pas ndryshimit ne mars kemi kete situate nga tatimet </t>
  </si>
  <si>
    <t>duhet te jemi ne kete situate</t>
  </si>
  <si>
    <t>31 Dhjetor 2012</t>
  </si>
  <si>
    <t>36/3</t>
  </si>
  <si>
    <t>Derdhje Fidalco spa financim nga ortaku</t>
  </si>
  <si>
    <t>Derdhje Energy shpk financim nga ortaku DITTA NISHOVA ENERGY</t>
  </si>
  <si>
    <t>Stornim fature</t>
  </si>
  <si>
    <t>55/1</t>
  </si>
  <si>
    <t>Pagese sigurime prill 2013</t>
  </si>
  <si>
    <t>56/1</t>
  </si>
  <si>
    <t>Pagese sigurime maj</t>
  </si>
  <si>
    <t>61/1</t>
  </si>
  <si>
    <t>Pagese sigurime shoqerore e shendetesore</t>
  </si>
  <si>
    <t>54/1</t>
  </si>
  <si>
    <t>Pagese TAP prill 2013</t>
  </si>
  <si>
    <t>53/1</t>
  </si>
  <si>
    <t>Kembim brenda llogarise</t>
  </si>
  <si>
    <t>57/1</t>
  </si>
  <si>
    <t>58/1</t>
  </si>
  <si>
    <t>Interesa mujore</t>
  </si>
  <si>
    <t>59/1</t>
  </si>
  <si>
    <t>60/1</t>
  </si>
  <si>
    <t>Pagese per mbyllje te gjendjes negative per pagese takse</t>
  </si>
  <si>
    <t>Kembim per Komisione bankare</t>
  </si>
  <si>
    <t>Mandat arketimi per dogana Berat</t>
  </si>
  <si>
    <t>Sistemim kursi 581</t>
  </si>
  <si>
    <t>Financime</t>
  </si>
  <si>
    <t>Fitimi nga kembimi te parealizuara</t>
  </si>
  <si>
    <t>Te ardhura nga prodhimi i aktiveve</t>
  </si>
  <si>
    <t>Koncesione dhe të drejta të ngjashme, liçensa të ngjashme</t>
  </si>
  <si>
    <t>Të tjera tatime pët’u paguar dhe për t’u kthyer</t>
  </si>
  <si>
    <t>447</t>
  </si>
  <si>
    <t xml:space="preserve">Te tjera  </t>
  </si>
  <si>
    <t>7088</t>
  </si>
  <si>
    <t>Rezultati i ushtrimit</t>
  </si>
  <si>
    <t>Descrizione</t>
  </si>
  <si>
    <t xml:space="preserve">Preparato secondo i Standarti Nazionali per la Contabilita </t>
  </si>
  <si>
    <t>Attivo</t>
  </si>
  <si>
    <t>I.Attivi a breve termine</t>
  </si>
  <si>
    <t>Mezzi monetari e equivalenti</t>
  </si>
  <si>
    <t>IVA a credito</t>
  </si>
  <si>
    <t>Diritti verso i soci</t>
  </si>
  <si>
    <t>Totale attivi a breve termine (I)</t>
  </si>
  <si>
    <t>II. Attivi a lungo termine</t>
  </si>
  <si>
    <t>Totale attivi a lungo termine</t>
  </si>
  <si>
    <t>Attivo totale (I+II)</t>
  </si>
  <si>
    <t>Passivita e patrimonio netto</t>
  </si>
  <si>
    <t>I. Passivita a breve termine</t>
  </si>
  <si>
    <t>Debiti verso fornitori</t>
  </si>
  <si>
    <t>Debiti verso il personale</t>
  </si>
  <si>
    <t>Oblighi fiscali</t>
  </si>
  <si>
    <t>Totale debiti a breve termine</t>
  </si>
  <si>
    <t>Debiti a lungo termine</t>
  </si>
  <si>
    <t xml:space="preserve">Oblighi verso i soci </t>
  </si>
  <si>
    <t>Totale debiti a lungo termine</t>
  </si>
  <si>
    <t>Totale passivita'</t>
  </si>
  <si>
    <t>Patrimonio Netto</t>
  </si>
  <si>
    <t>Perdita portate a nuovo</t>
  </si>
  <si>
    <t>Perdita dell esercizio</t>
  </si>
  <si>
    <t>Totale patrimonio netto</t>
  </si>
  <si>
    <t>Passivi totali e patrimonio netto</t>
  </si>
  <si>
    <t xml:space="preserve">Concsionari </t>
  </si>
  <si>
    <t>Per il periodo da 01 Gennaio 2013 al 31 Dicembre  2013</t>
  </si>
  <si>
    <t xml:space="preserve">Redditi operativi </t>
  </si>
  <si>
    <t>Ricavi dalle vendite</t>
  </si>
  <si>
    <t>Altri ricavi</t>
  </si>
  <si>
    <t>Costi operativi</t>
  </si>
  <si>
    <t>Spese personale</t>
  </si>
  <si>
    <t>salari e stipendi</t>
  </si>
  <si>
    <t>oneri sociali</t>
  </si>
  <si>
    <t>Risultato della gestione operativa</t>
  </si>
  <si>
    <t>Utile/perdite dagli interessi</t>
  </si>
  <si>
    <t>Utile/perdite sui cambi</t>
  </si>
  <si>
    <t>Totale proventi finanziari</t>
  </si>
  <si>
    <t>Risultato prima delle imposte</t>
  </si>
  <si>
    <t>Imposte sul redito</t>
  </si>
  <si>
    <t>Utile dell`esercizio</t>
  </si>
  <si>
    <t>Altre spese</t>
  </si>
  <si>
    <t>Dividenti pagati</t>
  </si>
  <si>
    <t>Utile dell esercizio</t>
  </si>
  <si>
    <t>Al  31 Dicembre  2013</t>
  </si>
  <si>
    <t>Pozicioni me 01 Janar 2013</t>
  </si>
  <si>
    <t>Il posizione il 01 Gennaio  2013</t>
  </si>
  <si>
    <t xml:space="preserve">Capitale </t>
  </si>
  <si>
    <t xml:space="preserve">Riserve dal tasso di cambio </t>
  </si>
  <si>
    <t>Utili accumulati</t>
  </si>
  <si>
    <t>Totale</t>
  </si>
  <si>
    <t>31 Dicembre 2013</t>
  </si>
  <si>
    <t>I.Flusso di cassa da attivita operative</t>
  </si>
  <si>
    <t>Utile del periodo</t>
  </si>
  <si>
    <t>Deducibile:</t>
  </si>
  <si>
    <t>Imposta sul redito</t>
  </si>
  <si>
    <t>Ammornamento</t>
  </si>
  <si>
    <t>Costi di interessi</t>
  </si>
  <si>
    <t>Perdita dall tasso di cambio non realizzato</t>
  </si>
  <si>
    <t>Utile operativo prima di capitale operativo</t>
  </si>
  <si>
    <t>Incremento/diminuzione dei crediti</t>
  </si>
  <si>
    <t>Incremento/diminuzione dei altri crediti</t>
  </si>
  <si>
    <t>Flusso di cassa operativo</t>
  </si>
  <si>
    <t>Interessi pagati</t>
  </si>
  <si>
    <t>IRPES pagato</t>
  </si>
  <si>
    <t>Flusso di cassa netto operativo</t>
  </si>
  <si>
    <t>II. Flusso di cassa da investimenti</t>
  </si>
  <si>
    <t>Acquisti dei attivi immateriali a lungo termine</t>
  </si>
  <si>
    <t>Flusso di cassa netto da investimenti</t>
  </si>
  <si>
    <t>III. Flusso di cassa da finanziamenti</t>
  </si>
  <si>
    <t>Redditi derivati da emisione di capitale azionario</t>
  </si>
  <si>
    <t>Redditi da prestiti a lungo termine</t>
  </si>
  <si>
    <t>Flusso di cassa netto da finanziamenti</t>
  </si>
  <si>
    <t>IV. Incremento/diminuzione netto delle disponibilita liquide</t>
  </si>
  <si>
    <t>V.  Disponibilita liquide all`inizio del periodo</t>
  </si>
  <si>
    <t>VI. Disponibilita liquide al fine del periodo</t>
  </si>
  <si>
    <t>Disponibilita' liquide</t>
  </si>
  <si>
    <t xml:space="preserve">Altri crediti verso terzi </t>
  </si>
  <si>
    <t>Spese dei periodi</t>
  </si>
  <si>
    <t>Inventario</t>
  </si>
  <si>
    <t>Invetrai</t>
  </si>
  <si>
    <t>Attivi a lungo termine</t>
  </si>
  <si>
    <t xml:space="preserve">Concesionari </t>
  </si>
  <si>
    <t>Debito verso terzi</t>
  </si>
  <si>
    <t>Salari e stipendi</t>
  </si>
  <si>
    <t>Obblighi imposte</t>
  </si>
  <si>
    <t>Oneri sociali</t>
  </si>
  <si>
    <t>Imposta sul reddito</t>
  </si>
  <si>
    <t>Patrimonio netto</t>
  </si>
  <si>
    <t>Perdite accumulate</t>
  </si>
  <si>
    <t>Perdite di periodo</t>
  </si>
  <si>
    <t xml:space="preserve">Diritti e oblighi verso i soci </t>
  </si>
  <si>
    <t>31 Dicembre 2012</t>
  </si>
  <si>
    <t>Ricavi dal produzione dei attivi</t>
  </si>
  <si>
    <t>Materiali consumati</t>
  </si>
  <si>
    <t>Acquisti merci</t>
  </si>
  <si>
    <t>Costi di personale</t>
  </si>
  <si>
    <t>Servizi generali</t>
  </si>
  <si>
    <t>Servizi di consulenza</t>
  </si>
  <si>
    <t>Spese bancarie</t>
  </si>
  <si>
    <t>Spese doganali</t>
  </si>
  <si>
    <t>Altre imposte</t>
  </si>
  <si>
    <t>Multe</t>
  </si>
  <si>
    <t>Utile e perdite dal interesi</t>
  </si>
  <si>
    <t>Utile e perdite su cambi</t>
  </si>
  <si>
    <t>Utile realizatte da cambi</t>
  </si>
  <si>
    <t>Perdite realizatte da cambi</t>
  </si>
  <si>
    <t>Sistemim kursi kapitali</t>
  </si>
  <si>
    <t>AA materiale ne proces</t>
  </si>
  <si>
    <t>Sistemim kembimi Armandi</t>
  </si>
  <si>
    <t>Pagese fature Armandi dt 2012</t>
  </si>
  <si>
    <t>Pagese fature Armandi  2010</t>
  </si>
  <si>
    <t>Pagese fature 2010 Armandi</t>
  </si>
  <si>
    <t>Pagese fature NEW IMK PIPE 50%te fatures nr 28062013001</t>
  </si>
  <si>
    <t>Sistemim autofature</t>
  </si>
  <si>
    <t xml:space="preserve">Interesat </t>
  </si>
  <si>
    <t>4181</t>
  </si>
  <si>
    <t>Paragese per fature nr 59 date 04/09/2013</t>
  </si>
  <si>
    <t xml:space="preserve">Sistemim sigurime tap </t>
  </si>
  <si>
    <t>Sistemim TVSH</t>
  </si>
  <si>
    <t>TVSH R4422</t>
  </si>
  <si>
    <t>TVSH R4531</t>
  </si>
  <si>
    <t>TVSH 4575</t>
  </si>
  <si>
    <t>TVSH R4617</t>
  </si>
  <si>
    <t>TVSH R4836</t>
  </si>
  <si>
    <t>TVSH R4916</t>
  </si>
  <si>
    <t>TVSH R5084</t>
  </si>
  <si>
    <t>TVSH 5667</t>
  </si>
  <si>
    <t>TVSH R5782</t>
  </si>
  <si>
    <t>TVSH R5947</t>
  </si>
  <si>
    <t>TVSH flete doganore R6456</t>
  </si>
  <si>
    <t>TVSH R6497</t>
  </si>
  <si>
    <t>Sistemim kursi financim ortaku</t>
  </si>
  <si>
    <t>R6274</t>
  </si>
  <si>
    <t>Sistemim kursi NEW PIPE IMKO</t>
  </si>
  <si>
    <t xml:space="preserve">Autofature </t>
  </si>
  <si>
    <t>R 6274  673/13</t>
  </si>
  <si>
    <t>Tvsh R6274</t>
  </si>
  <si>
    <t>Sistemim nishova</t>
  </si>
  <si>
    <t>Te ardhura /Shpenzime per interesa</t>
  </si>
  <si>
    <t>Rritje ne llogarite e inventarit</t>
  </si>
  <si>
    <t>Furnitore per fatura te pamberritura</t>
  </si>
  <si>
    <t>Sherbime noterie</t>
  </si>
  <si>
    <t xml:space="preserve">Fornitori per fatture </t>
  </si>
  <si>
    <t>Servizi notarile</t>
  </si>
  <si>
    <t>Sistemim sitruacionime</t>
  </si>
  <si>
    <t xml:space="preserve">Situacion punimesh nr 4 </t>
  </si>
  <si>
    <t>Situacion ndertimi Hec Nishove, periudha deri 15/09/2013</t>
  </si>
  <si>
    <t>Flete doganore r5034 date 05/10/2013  , fat .nr.605/13, regjim i perkohshem</t>
  </si>
  <si>
    <t>Flete doganore r5667 date 02/11/2013  , fat .nr.605/13, regjim i perkohshem</t>
  </si>
  <si>
    <t>Flete doganore r5782 date 06/11/2013  , fat .nr.6105/13, regjim i perkohshem</t>
  </si>
  <si>
    <t>Flete doganore r5947 date 13/11/2013  , regjim i perkohshem</t>
  </si>
  <si>
    <t>5/5</t>
  </si>
  <si>
    <t>Sistemim kursi</t>
  </si>
  <si>
    <t>Per periudhen nga1 Janar 2013 deri me 31 Dhjetor 2013</t>
  </si>
  <si>
    <t>Per periudhen nga1 Janar 2012 deri me 31 Dhjetor 2012</t>
  </si>
  <si>
    <t>Humbja e mbartur</t>
  </si>
</sst>
</file>

<file path=xl/styles.xml><?xml version="1.0" encoding="utf-8"?>
<styleSheet xmlns="http://schemas.openxmlformats.org/spreadsheetml/2006/main">
  <numFmts count="13">
    <numFmt numFmtId="7" formatCode="&quot;$&quot;#,##0.00_);\(&quot;$&quot;#,##0.00\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_(* #,##0_);_(* \(#,##0\);_(* &quot;-&quot;??_);_(@_)"/>
    <numFmt numFmtId="167" formatCode="_(* #,##0.0_);_(* \(#,##0.0\);_(* &quot;-&quot;?_);@_)"/>
    <numFmt numFmtId="168" formatCode="_(* #,##0_);_(* \(#,##0\);_(* &quot;-&quot;?_);@_)"/>
    <numFmt numFmtId="169" formatCode="_(* #,##0_);_(* \(#,##0\);_(* &quot;-&quot;_);@_)"/>
    <numFmt numFmtId="170" formatCode="0%_);\(0%\)"/>
    <numFmt numFmtId="171" formatCode="[$-F800]dddd\,\ mmmm\ dd\,\ yyyy"/>
    <numFmt numFmtId="172" formatCode="_ * #,##0_ ;_ * \-#,##0_ ;_ * &quot;-&quot;??_ ;_ @_ "/>
    <numFmt numFmtId="173" formatCode="#,##0.0000000000"/>
    <numFmt numFmtId="174" formatCode="_-* #,##0_-;\-* #,##0_-;_-* &quot;-&quot;_-;_-@_-"/>
  </numFmts>
  <fonts count="87">
    <font>
      <sz val="10"/>
      <color indexed="8"/>
      <name val="MS Sans Serif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3.45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Unicode MS"/>
      <family val="2"/>
      <charset val="238"/>
    </font>
    <font>
      <b/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theme="10"/>
      <name val="MS Sans Serif"/>
      <family val="2"/>
      <charset val="238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0"/>
      <color indexed="8"/>
      <name val="MS Sans Serif"/>
      <family val="2"/>
      <charset val="204"/>
    </font>
    <font>
      <i/>
      <sz val="10"/>
      <color rgb="FF0070C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theme="9" tint="-0.499984740745262"/>
      <name val="Times New Roman"/>
      <family val="1"/>
    </font>
    <font>
      <b/>
      <sz val="11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i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b/>
      <sz val="9"/>
      <color rgb="FF000000"/>
      <name val="Times New Roman"/>
      <family val="1"/>
    </font>
    <font>
      <sz val="8"/>
      <color indexed="8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u/>
      <sz val="9"/>
      <color indexed="8"/>
      <name val="Times New Roman"/>
      <family val="1"/>
    </font>
    <font>
      <sz val="9"/>
      <color rgb="FFFFFFFF"/>
      <name val="Times New Roman"/>
      <family val="1"/>
    </font>
    <font>
      <b/>
      <sz val="9"/>
      <name val="Times New Roman"/>
      <family val="1"/>
    </font>
    <font>
      <sz val="8"/>
      <color indexed="8"/>
      <name val="MS Sans Serif"/>
      <family val="2"/>
    </font>
    <font>
      <b/>
      <sz val="8"/>
      <color indexed="8"/>
      <name val="Times New Roman"/>
      <family val="1"/>
    </font>
    <font>
      <b/>
      <i/>
      <sz val="9"/>
      <color theme="9" tint="-0.499984740745262"/>
      <name val="Times New Roman"/>
      <family val="1"/>
    </font>
    <font>
      <sz val="9"/>
      <color theme="1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60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60"/>
      <name val="Times New Roman"/>
      <family val="1"/>
    </font>
    <font>
      <b/>
      <i/>
      <sz val="13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MS Sans Serif"/>
      <family val="2"/>
    </font>
    <font>
      <sz val="11"/>
      <name val="Arial"/>
      <family val="2"/>
    </font>
    <font>
      <sz val="11"/>
      <color indexed="60"/>
      <name val="Times New Roman"/>
      <family val="1"/>
    </font>
    <font>
      <sz val="8"/>
      <name val="Times New Roman"/>
      <family val="1"/>
    </font>
    <font>
      <b/>
      <sz val="8"/>
      <color indexed="62"/>
      <name val="Times New Roman"/>
      <family val="1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b/>
      <i/>
      <sz val="8"/>
      <color indexed="6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sz val="14"/>
      <color rgb="FFFF0000"/>
      <name val="Times New Roman"/>
      <family val="1"/>
    </font>
    <font>
      <sz val="6"/>
      <name val="Calibri"/>
      <family val="2"/>
    </font>
    <font>
      <sz val="8"/>
      <name val="Tahoma"/>
      <family val="2"/>
    </font>
    <font>
      <b/>
      <sz val="6"/>
      <color indexed="63"/>
      <name val="Times New Roman"/>
      <family val="1"/>
    </font>
    <font>
      <sz val="5"/>
      <color indexed="63"/>
      <name val="Times New Roman"/>
      <family val="1"/>
    </font>
    <font>
      <b/>
      <i/>
      <sz val="5"/>
      <color indexed="62"/>
      <name val="Times New Roman"/>
      <family val="1"/>
    </font>
    <font>
      <b/>
      <sz val="5"/>
      <color indexed="63"/>
      <name val="Times New Roman"/>
      <family val="1"/>
    </font>
    <font>
      <sz val="11"/>
      <name val="Times New Roman"/>
      <family val="1"/>
    </font>
    <font>
      <sz val="9"/>
      <name val="Cambria"/>
      <family val="2"/>
      <charset val="238"/>
      <scheme val="major"/>
    </font>
    <font>
      <sz val="8"/>
      <color theme="1"/>
      <name val="Times New Roman"/>
      <family val="1"/>
    </font>
    <font>
      <b/>
      <sz val="15"/>
      <color indexed="62"/>
      <name val="Calibri"/>
      <family val="2"/>
    </font>
    <font>
      <b/>
      <sz val="7"/>
      <color indexed="62"/>
      <name val="Calibri"/>
      <family val="2"/>
    </font>
    <font>
      <sz val="7"/>
      <color indexed="59"/>
      <name val="Calibri"/>
      <family val="2"/>
    </font>
    <font>
      <sz val="7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lightUp">
        <bgColor indexed="9"/>
      </patternFill>
    </fill>
    <fill>
      <patternFill patternType="lightUp"/>
    </fill>
    <fill>
      <patternFill patternType="lightUp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1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2">
    <xf numFmtId="0" fontId="0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7" fontId="6" fillId="0" borderId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Alignment="0" applyProtection="0"/>
    <xf numFmtId="0" fontId="9" fillId="0" borderId="0"/>
    <xf numFmtId="0" fontId="10" fillId="0" borderId="0" applyFill="0" applyProtection="0">
      <alignment wrapText="1"/>
    </xf>
    <xf numFmtId="0" fontId="10" fillId="0" borderId="10" applyFill="0" applyProtection="0">
      <alignment horizontal="right" wrapText="1"/>
    </xf>
    <xf numFmtId="169" fontId="10" fillId="0" borderId="0" applyNumberFormat="0" applyFill="0" applyBorder="0" applyAlignment="0" applyProtection="0"/>
    <xf numFmtId="169" fontId="9" fillId="3" borderId="0" applyNumberFormat="0" applyFont="0" applyBorder="0" applyAlignment="0" applyProtection="0"/>
    <xf numFmtId="0" fontId="9" fillId="0" borderId="0" applyFill="0" applyBorder="0" applyProtection="0"/>
    <xf numFmtId="169" fontId="9" fillId="4" borderId="0" applyNumberFormat="0" applyFont="0" applyBorder="0" applyAlignment="0" applyProtection="0"/>
    <xf numFmtId="170" fontId="9" fillId="0" borderId="0" applyFill="0" applyBorder="0" applyAlignment="0" applyProtection="0"/>
    <xf numFmtId="0" fontId="3" fillId="0" borderId="0" applyNumberFormat="0" applyAlignment="0" applyProtection="0"/>
    <xf numFmtId="169" fontId="11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4" fillId="0" borderId="0"/>
    <xf numFmtId="164" fontId="5" fillId="0" borderId="0" applyFont="0" applyFill="0" applyBorder="0" applyAlignment="0" applyProtection="0"/>
    <xf numFmtId="49" fontId="25" fillId="0" borderId="0" applyAlignment="0" applyProtection="0">
      <alignment horizontal="left"/>
    </xf>
    <xf numFmtId="49" fontId="26" fillId="0" borderId="17" applyNumberFormat="0" applyAlignment="0" applyProtection="0">
      <alignment horizontal="left" wrapText="1"/>
    </xf>
    <xf numFmtId="0" fontId="14" fillId="0" borderId="0"/>
    <xf numFmtId="0" fontId="31" fillId="0" borderId="0"/>
    <xf numFmtId="0" fontId="20" fillId="0" borderId="0"/>
    <xf numFmtId="0" fontId="2" fillId="0" borderId="0"/>
    <xf numFmtId="43" fontId="2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</cellStyleXfs>
  <cellXfs count="605">
    <xf numFmtId="0" fontId="0" fillId="0" borderId="0" xfId="0" applyNumberFormat="1" applyFill="1" applyBorder="1" applyAlignment="1" applyProtection="1"/>
    <xf numFmtId="0" fontId="8" fillId="0" borderId="0" xfId="7" applyAlignment="1">
      <alignment horizontal="left" vertical="top"/>
    </xf>
    <xf numFmtId="0" fontId="9" fillId="0" borderId="0" xfId="8" applyFont="1"/>
    <xf numFmtId="0" fontId="9" fillId="0" borderId="0" xfId="8"/>
    <xf numFmtId="0" fontId="10" fillId="0" borderId="0" xfId="9" applyFont="1" applyAlignment="1"/>
    <xf numFmtId="0" fontId="10" fillId="0" borderId="10" xfId="10" applyAlignment="1">
      <alignment horizontal="left" wrapText="1"/>
    </xf>
    <xf numFmtId="49" fontId="9" fillId="0" borderId="11" xfId="8" applyNumberFormat="1" applyFont="1" applyBorder="1" applyAlignment="1">
      <alignment horizontal="left" vertical="top"/>
    </xf>
    <xf numFmtId="0" fontId="9" fillId="0" borderId="11" xfId="8" applyFont="1" applyBorder="1" applyAlignment="1">
      <alignment vertical="top"/>
    </xf>
    <xf numFmtId="0" fontId="15" fillId="5" borderId="0" xfId="0" applyNumberFormat="1" applyFont="1" applyFill="1" applyBorder="1" applyAlignment="1" applyProtection="1">
      <alignment horizontal="right" vertical="top" wrapText="1"/>
    </xf>
    <xf numFmtId="0" fontId="16" fillId="5" borderId="0" xfId="0" applyNumberFormat="1" applyFont="1" applyFill="1" applyBorder="1" applyAlignment="1" applyProtection="1">
      <alignment horizontal="right" vertical="top" wrapText="1"/>
    </xf>
    <xf numFmtId="3" fontId="17" fillId="5" borderId="0" xfId="0" applyNumberFormat="1" applyFont="1" applyFill="1" applyBorder="1" applyAlignment="1" applyProtection="1">
      <alignment horizontal="right" vertical="top" wrapText="1"/>
    </xf>
    <xf numFmtId="0" fontId="17" fillId="5" borderId="0" xfId="0" applyNumberFormat="1" applyFont="1" applyFill="1" applyBorder="1" applyAlignment="1" applyProtection="1">
      <alignment horizontal="right" vertical="top" wrapText="1"/>
    </xf>
    <xf numFmtId="3" fontId="18" fillId="5" borderId="0" xfId="0" applyNumberFormat="1" applyFont="1" applyFill="1" applyBorder="1" applyAlignment="1" applyProtection="1">
      <alignment horizontal="right" vertical="top" wrapText="1"/>
    </xf>
    <xf numFmtId="0" fontId="18" fillId="5" borderId="0" xfId="0" applyNumberFormat="1" applyFont="1" applyFill="1" applyBorder="1" applyAlignment="1" applyProtection="1">
      <alignment horizontal="right" vertical="top" wrapText="1"/>
    </xf>
    <xf numFmtId="3" fontId="15" fillId="5" borderId="0" xfId="0" applyNumberFormat="1" applyFont="1" applyFill="1" applyBorder="1" applyAlignment="1" applyProtection="1">
      <alignment horizontal="right" vertical="top" wrapText="1"/>
    </xf>
    <xf numFmtId="0" fontId="12" fillId="0" borderId="0" xfId="19" quotePrefix="1" applyAlignment="1" applyProtection="1"/>
    <xf numFmtId="169" fontId="21" fillId="2" borderId="0" xfId="0" applyNumberFormat="1" applyFont="1" applyFill="1"/>
    <xf numFmtId="0" fontId="17" fillId="0" borderId="0" xfId="0" applyNumberFormat="1" applyFont="1" applyFill="1" applyBorder="1" applyAlignment="1" applyProtection="1"/>
    <xf numFmtId="169" fontId="22" fillId="2" borderId="1" xfId="0" applyNumberFormat="1" applyFont="1" applyFill="1" applyBorder="1"/>
    <xf numFmtId="169" fontId="17" fillId="2" borderId="0" xfId="20" applyNumberFormat="1" applyFont="1" applyFill="1" applyAlignment="1">
      <alignment vertical="center"/>
    </xf>
    <xf numFmtId="166" fontId="17" fillId="2" borderId="0" xfId="1" applyNumberFormat="1" applyFont="1" applyFill="1" applyAlignment="1">
      <alignment vertical="center"/>
    </xf>
    <xf numFmtId="171" fontId="18" fillId="2" borderId="3" xfId="20" applyNumberFormat="1" applyFont="1" applyFill="1" applyBorder="1" applyAlignment="1">
      <alignment vertical="center"/>
    </xf>
    <xf numFmtId="169" fontId="18" fillId="2" borderId="3" xfId="20" applyNumberFormat="1" applyFont="1" applyFill="1" applyBorder="1" applyAlignment="1">
      <alignment vertical="center"/>
    </xf>
    <xf numFmtId="166" fontId="18" fillId="2" borderId="3" xfId="1" applyNumberFormat="1" applyFont="1" applyFill="1" applyBorder="1" applyAlignment="1">
      <alignment vertical="center"/>
    </xf>
    <xf numFmtId="171" fontId="17" fillId="2" borderId="0" xfId="20" applyNumberFormat="1" applyFont="1" applyFill="1" applyAlignment="1">
      <alignment vertical="center"/>
    </xf>
    <xf numFmtId="171" fontId="17" fillId="2" borderId="0" xfId="20" applyNumberFormat="1" applyFont="1" applyFill="1" applyBorder="1" applyAlignment="1">
      <alignment vertical="center"/>
    </xf>
    <xf numFmtId="166" fontId="17" fillId="2" borderId="0" xfId="1" applyNumberFormat="1" applyFont="1" applyFill="1" applyBorder="1" applyAlignment="1">
      <alignment vertical="center"/>
    </xf>
    <xf numFmtId="169" fontId="17" fillId="2" borderId="0" xfId="20" applyNumberFormat="1" applyFont="1" applyFill="1" applyBorder="1" applyAlignment="1">
      <alignment vertical="center"/>
    </xf>
    <xf numFmtId="169" fontId="17" fillId="2" borderId="1" xfId="2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 applyProtection="1"/>
    <xf numFmtId="169" fontId="23" fillId="2" borderId="0" xfId="0" applyNumberFormat="1" applyFont="1" applyFill="1" applyBorder="1"/>
    <xf numFmtId="166" fontId="23" fillId="2" borderId="0" xfId="1" applyNumberFormat="1" applyFont="1" applyFill="1" applyBorder="1"/>
    <xf numFmtId="166" fontId="17" fillId="0" borderId="0" xfId="1" applyNumberFormat="1" applyFont="1" applyFill="1" applyBorder="1" applyAlignment="1" applyProtection="1"/>
    <xf numFmtId="166" fontId="18" fillId="2" borderId="1" xfId="1" applyNumberFormat="1" applyFont="1" applyFill="1" applyBorder="1" applyAlignment="1">
      <alignment vertical="center"/>
    </xf>
    <xf numFmtId="166" fontId="18" fillId="0" borderId="0" xfId="1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/>
    <xf numFmtId="0" fontId="18" fillId="0" borderId="1" xfId="0" applyNumberFormat="1" applyFont="1" applyFill="1" applyBorder="1" applyAlignment="1" applyProtection="1">
      <alignment horizontal="right"/>
    </xf>
    <xf numFmtId="0" fontId="17" fillId="0" borderId="3" xfId="0" applyNumberFormat="1" applyFont="1" applyFill="1" applyBorder="1" applyAlignment="1" applyProtection="1"/>
    <xf numFmtId="166" fontId="17" fillId="0" borderId="3" xfId="1" applyNumberFormat="1" applyFont="1" applyFill="1" applyBorder="1" applyAlignment="1" applyProtection="1"/>
    <xf numFmtId="166" fontId="17" fillId="0" borderId="1" xfId="1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166" fontId="27" fillId="0" borderId="0" xfId="1" applyNumberFormat="1" applyFont="1" applyFill="1" applyBorder="1" applyAlignment="1" applyProtection="1"/>
    <xf numFmtId="168" fontId="22" fillId="2" borderId="0" xfId="4" applyNumberFormat="1" applyFont="1" applyFill="1" applyBorder="1" applyAlignment="1">
      <alignment horizontal="right"/>
    </xf>
    <xf numFmtId="166" fontId="18" fillId="0" borderId="1" xfId="1" applyNumberFormat="1" applyFont="1" applyFill="1" applyBorder="1" applyAlignment="1" applyProtection="1">
      <alignment horizontal="right"/>
    </xf>
    <xf numFmtId="168" fontId="28" fillId="2" borderId="0" xfId="5" applyNumberFormat="1" applyFont="1" applyFill="1" applyBorder="1" applyAlignment="1">
      <alignment horizontal="right" wrapText="1"/>
    </xf>
    <xf numFmtId="168" fontId="29" fillId="2" borderId="0" xfId="5" applyNumberFormat="1" applyFont="1" applyFill="1" applyBorder="1" applyAlignment="1">
      <alignment horizontal="right" wrapText="1"/>
    </xf>
    <xf numFmtId="168" fontId="30" fillId="2" borderId="0" xfId="4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/>
    <xf numFmtId="0" fontId="24" fillId="2" borderId="0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166" fontId="17" fillId="2" borderId="0" xfId="1" applyNumberFormat="1" applyFont="1" applyFill="1" applyBorder="1" applyAlignment="1" applyProtection="1"/>
    <xf numFmtId="0" fontId="17" fillId="2" borderId="1" xfId="0" applyNumberFormat="1" applyFont="1" applyFill="1" applyBorder="1" applyAlignment="1" applyProtection="1"/>
    <xf numFmtId="166" fontId="18" fillId="2" borderId="1" xfId="1" applyNumberFormat="1" applyFont="1" applyFill="1" applyBorder="1" applyAlignment="1" applyProtection="1">
      <alignment horizontal="right"/>
    </xf>
    <xf numFmtId="166" fontId="17" fillId="2" borderId="0" xfId="1" applyNumberFormat="1" applyFont="1" applyFill="1" applyAlignment="1">
      <alignment horizontal="right" vertical="center"/>
    </xf>
    <xf numFmtId="37" fontId="17" fillId="0" borderId="0" xfId="0" applyNumberFormat="1" applyFont="1" applyFill="1" applyBorder="1" applyAlignment="1" applyProtection="1"/>
    <xf numFmtId="0" fontId="0" fillId="0" borderId="0" xfId="0"/>
    <xf numFmtId="0" fontId="12" fillId="0" borderId="11" xfId="19" applyBorder="1" applyAlignment="1" applyProtection="1">
      <alignment vertical="top"/>
    </xf>
    <xf numFmtId="0" fontId="32" fillId="5" borderId="0" xfId="0" applyNumberFormat="1" applyFont="1" applyFill="1" applyBorder="1" applyAlignment="1" applyProtection="1">
      <alignment vertical="top" wrapText="1"/>
    </xf>
    <xf numFmtId="0" fontId="32" fillId="5" borderId="0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right" vertical="top" wrapText="1"/>
    </xf>
    <xf numFmtId="0" fontId="32" fillId="5" borderId="0" xfId="0" applyNumberFormat="1" applyFont="1" applyFill="1" applyBorder="1" applyAlignment="1" applyProtection="1">
      <alignment horizontal="right" vertical="top" wrapText="1"/>
    </xf>
    <xf numFmtId="0" fontId="33" fillId="0" borderId="0" xfId="0" applyNumberFormat="1" applyFont="1" applyFill="1" applyBorder="1" applyAlignment="1" applyProtection="1"/>
    <xf numFmtId="0" fontId="34" fillId="5" borderId="0" xfId="0" applyNumberFormat="1" applyFont="1" applyFill="1" applyBorder="1" applyAlignment="1" applyProtection="1">
      <alignment vertical="top" wrapText="1"/>
    </xf>
    <xf numFmtId="0" fontId="35" fillId="5" borderId="0" xfId="0" applyNumberFormat="1" applyFont="1" applyFill="1" applyBorder="1" applyAlignment="1" applyProtection="1">
      <alignment horizontal="right" vertical="top" wrapText="1"/>
    </xf>
    <xf numFmtId="0" fontId="35" fillId="0" borderId="0" xfId="0" applyNumberFormat="1" applyFont="1" applyFill="1" applyBorder="1" applyAlignment="1" applyProtection="1">
      <alignment horizontal="right" vertical="top" wrapText="1"/>
    </xf>
    <xf numFmtId="0" fontId="35" fillId="5" borderId="0" xfId="0" applyNumberFormat="1" applyFont="1" applyFill="1" applyBorder="1" applyAlignment="1" applyProtection="1">
      <alignment horizontal="justify" vertical="top" wrapText="1"/>
    </xf>
    <xf numFmtId="0" fontId="35" fillId="5" borderId="0" xfId="0" applyNumberFormat="1" applyFont="1" applyFill="1" applyBorder="1" applyAlignment="1" applyProtection="1">
      <alignment vertical="top" wrapText="1"/>
    </xf>
    <xf numFmtId="0" fontId="35" fillId="5" borderId="0" xfId="0" applyNumberFormat="1" applyFont="1" applyFill="1" applyBorder="1" applyAlignment="1" applyProtection="1">
      <alignment horizontal="center" vertical="top" wrapText="1"/>
    </xf>
    <xf numFmtId="166" fontId="35" fillId="0" borderId="0" xfId="1" applyNumberFormat="1" applyFont="1" applyFill="1" applyBorder="1" applyAlignment="1" applyProtection="1">
      <alignment horizontal="right" vertical="top" wrapText="1"/>
    </xf>
    <xf numFmtId="166" fontId="35" fillId="5" borderId="0" xfId="1" applyNumberFormat="1" applyFont="1" applyFill="1" applyBorder="1" applyAlignment="1" applyProtection="1">
      <alignment horizontal="right" vertical="top" wrapText="1"/>
    </xf>
    <xf numFmtId="0" fontId="36" fillId="5" borderId="0" xfId="0" applyNumberFormat="1" applyFont="1" applyFill="1" applyBorder="1" applyAlignment="1" applyProtection="1">
      <alignment vertical="top" wrapText="1"/>
    </xf>
    <xf numFmtId="0" fontId="36" fillId="5" borderId="0" xfId="0" applyNumberFormat="1" applyFont="1" applyFill="1" applyBorder="1" applyAlignment="1" applyProtection="1">
      <alignment horizontal="center" vertical="top" wrapText="1"/>
    </xf>
    <xf numFmtId="166" fontId="36" fillId="0" borderId="0" xfId="1" applyNumberFormat="1" applyFont="1" applyFill="1" applyBorder="1" applyAlignment="1" applyProtection="1">
      <alignment horizontal="right" vertical="top" wrapText="1"/>
    </xf>
    <xf numFmtId="166" fontId="36" fillId="5" borderId="0" xfId="1" applyNumberFormat="1" applyFont="1" applyFill="1" applyBorder="1" applyAlignment="1" applyProtection="1">
      <alignment horizontal="right" vertical="top" wrapText="1"/>
    </xf>
    <xf numFmtId="0" fontId="37" fillId="5" borderId="0" xfId="0" applyNumberFormat="1" applyFont="1" applyFill="1" applyBorder="1" applyAlignment="1" applyProtection="1">
      <alignment vertical="top" wrapText="1"/>
    </xf>
    <xf numFmtId="166" fontId="37" fillId="0" borderId="14" xfId="1" applyNumberFormat="1" applyFont="1" applyFill="1" applyBorder="1" applyAlignment="1" applyProtection="1">
      <alignment horizontal="right" vertical="top" wrapText="1"/>
    </xf>
    <xf numFmtId="166" fontId="37" fillId="5" borderId="0" xfId="1" applyNumberFormat="1" applyFont="1" applyFill="1" applyBorder="1" applyAlignment="1" applyProtection="1">
      <alignment horizontal="right" vertical="top" wrapText="1"/>
    </xf>
    <xf numFmtId="49" fontId="38" fillId="2" borderId="0" xfId="0" applyNumberFormat="1" applyFont="1" applyFill="1" applyBorder="1" applyAlignment="1" applyProtection="1">
      <alignment horizontal="left" vertical="center" wrapText="1"/>
    </xf>
    <xf numFmtId="0" fontId="39" fillId="5" borderId="0" xfId="0" applyNumberFormat="1" applyFont="1" applyFill="1" applyBorder="1" applyAlignment="1" applyProtection="1">
      <alignment vertical="top" wrapText="1"/>
    </xf>
    <xf numFmtId="166" fontId="32" fillId="0" borderId="14" xfId="1" applyNumberFormat="1" applyFont="1" applyFill="1" applyBorder="1" applyAlignment="1" applyProtection="1">
      <alignment horizontal="right" vertical="top" wrapText="1"/>
    </xf>
    <xf numFmtId="166" fontId="32" fillId="5" borderId="0" xfId="1" applyNumberFormat="1" applyFont="1" applyFill="1" applyBorder="1" applyAlignment="1" applyProtection="1">
      <alignment horizontal="right" vertical="top" wrapText="1"/>
    </xf>
    <xf numFmtId="166" fontId="35" fillId="0" borderId="15" xfId="1" applyNumberFormat="1" applyFont="1" applyFill="1" applyBorder="1" applyAlignment="1" applyProtection="1">
      <alignment horizontal="right" vertical="top" wrapText="1"/>
    </xf>
    <xf numFmtId="166" fontId="32" fillId="0" borderId="15" xfId="1" applyNumberFormat="1" applyFont="1" applyFill="1" applyBorder="1" applyAlignment="1" applyProtection="1">
      <alignment horizontal="right" vertical="top" wrapText="1"/>
    </xf>
    <xf numFmtId="166" fontId="33" fillId="0" borderId="0" xfId="0" applyNumberFormat="1" applyFont="1" applyFill="1" applyBorder="1" applyAlignment="1" applyProtection="1"/>
    <xf numFmtId="166" fontId="36" fillId="0" borderId="15" xfId="1" applyNumberFormat="1" applyFont="1" applyFill="1" applyBorder="1" applyAlignment="1" applyProtection="1">
      <alignment horizontal="right" vertical="top" wrapText="1"/>
    </xf>
    <xf numFmtId="166" fontId="37" fillId="0" borderId="15" xfId="1" applyNumberFormat="1" applyFont="1" applyFill="1" applyBorder="1" applyAlignment="1" applyProtection="1">
      <alignment horizontal="right" vertical="top" wrapText="1"/>
    </xf>
    <xf numFmtId="0" fontId="36" fillId="0" borderId="0" xfId="0" applyNumberFormat="1" applyFont="1" applyFill="1" applyBorder="1" applyAlignment="1" applyProtection="1"/>
    <xf numFmtId="3" fontId="36" fillId="0" borderId="0" xfId="0" applyNumberFormat="1" applyFont="1" applyFill="1" applyBorder="1" applyAlignment="1" applyProtection="1">
      <alignment horizontal="right"/>
    </xf>
    <xf numFmtId="0" fontId="36" fillId="0" borderId="0" xfId="0" applyNumberFormat="1" applyFont="1" applyFill="1" applyBorder="1" applyAlignment="1" applyProtection="1">
      <alignment horizontal="right"/>
    </xf>
    <xf numFmtId="39" fontId="36" fillId="0" borderId="0" xfId="0" applyNumberFormat="1" applyFont="1" applyFill="1" applyBorder="1" applyAlignment="1" applyProtection="1"/>
    <xf numFmtId="0" fontId="36" fillId="5" borderId="0" xfId="0" applyNumberFormat="1" applyFont="1" applyFill="1" applyBorder="1" applyAlignment="1" applyProtection="1">
      <alignment wrapText="1"/>
    </xf>
    <xf numFmtId="0" fontId="32" fillId="5" borderId="0" xfId="0" applyNumberFormat="1" applyFont="1" applyFill="1" applyBorder="1" applyAlignment="1" applyProtection="1">
      <alignment horizontal="center" wrapText="1"/>
    </xf>
    <xf numFmtId="39" fontId="37" fillId="5" borderId="0" xfId="0" applyNumberFormat="1" applyFont="1" applyFill="1" applyBorder="1" applyAlignment="1" applyProtection="1">
      <alignment horizontal="right" wrapText="1"/>
    </xf>
    <xf numFmtId="0" fontId="32" fillId="5" borderId="0" xfId="0" applyNumberFormat="1" applyFont="1" applyFill="1" applyBorder="1" applyAlignment="1" applyProtection="1">
      <alignment wrapText="1"/>
    </xf>
    <xf numFmtId="39" fontId="36" fillId="5" borderId="0" xfId="0" applyNumberFormat="1" applyFont="1" applyFill="1" applyBorder="1" applyAlignment="1" applyProtection="1">
      <alignment wrapText="1"/>
    </xf>
    <xf numFmtId="0" fontId="35" fillId="5" borderId="0" xfId="0" applyNumberFormat="1" applyFont="1" applyFill="1" applyBorder="1" applyAlignment="1" applyProtection="1">
      <alignment wrapText="1"/>
    </xf>
    <xf numFmtId="0" fontId="35" fillId="5" borderId="0" xfId="0" applyNumberFormat="1" applyFont="1" applyFill="1" applyBorder="1" applyAlignment="1" applyProtection="1">
      <alignment horizontal="center" wrapText="1"/>
    </xf>
    <xf numFmtId="37" fontId="35" fillId="5" borderId="0" xfId="0" applyNumberFormat="1" applyFont="1" applyFill="1" applyBorder="1" applyAlignment="1" applyProtection="1">
      <alignment horizontal="right" wrapText="1"/>
    </xf>
    <xf numFmtId="37" fontId="32" fillId="5" borderId="14" xfId="0" applyNumberFormat="1" applyFont="1" applyFill="1" applyBorder="1" applyAlignment="1" applyProtection="1">
      <alignment horizontal="right" wrapText="1"/>
    </xf>
    <xf numFmtId="37" fontId="36" fillId="5" borderId="0" xfId="0" applyNumberFormat="1" applyFont="1" applyFill="1" applyBorder="1" applyAlignment="1" applyProtection="1">
      <alignment wrapText="1"/>
    </xf>
    <xf numFmtId="0" fontId="35" fillId="5" borderId="0" xfId="0" applyNumberFormat="1" applyFont="1" applyFill="1" applyBorder="1" applyAlignment="1" applyProtection="1">
      <alignment horizontal="left" wrapText="1" indent="1"/>
    </xf>
    <xf numFmtId="37" fontId="35" fillId="5" borderId="15" xfId="0" applyNumberFormat="1" applyFont="1" applyFill="1" applyBorder="1" applyAlignment="1" applyProtection="1">
      <alignment horizontal="right" wrapText="1"/>
    </xf>
    <xf numFmtId="0" fontId="37" fillId="5" borderId="0" xfId="0" applyNumberFormat="1" applyFont="1" applyFill="1" applyBorder="1" applyAlignment="1" applyProtection="1">
      <alignment wrapText="1"/>
    </xf>
    <xf numFmtId="37" fontId="32" fillId="5" borderId="15" xfId="0" applyNumberFormat="1" applyFont="1" applyFill="1" applyBorder="1" applyAlignment="1" applyProtection="1">
      <alignment horizontal="right" wrapText="1"/>
    </xf>
    <xf numFmtId="37" fontId="32" fillId="5" borderId="0" xfId="0" applyNumberFormat="1" applyFont="1" applyFill="1" applyBorder="1" applyAlignment="1" applyProtection="1">
      <alignment horizontal="right" wrapText="1"/>
    </xf>
    <xf numFmtId="37" fontId="35" fillId="2" borderId="15" xfId="0" applyNumberFormat="1" applyFont="1" applyFill="1" applyBorder="1" applyAlignment="1" applyProtection="1">
      <alignment horizontal="right" wrapText="1"/>
    </xf>
    <xf numFmtId="0" fontId="38" fillId="2" borderId="0" xfId="0" applyFont="1" applyFill="1"/>
    <xf numFmtId="0" fontId="38" fillId="2" borderId="0" xfId="0" applyFont="1" applyFill="1" applyAlignment="1">
      <alignment horizontal="center"/>
    </xf>
    <xf numFmtId="39" fontId="38" fillId="2" borderId="0" xfId="1" applyNumberFormat="1" applyFont="1" applyFill="1"/>
    <xf numFmtId="0" fontId="41" fillId="2" borderId="0" xfId="0" applyFont="1" applyFill="1" applyBorder="1"/>
    <xf numFmtId="0" fontId="38" fillId="2" borderId="0" xfId="0" applyFont="1" applyFill="1" applyBorder="1"/>
    <xf numFmtId="39" fontId="41" fillId="2" borderId="0" xfId="1" applyNumberFormat="1" applyFont="1" applyFill="1" applyBorder="1"/>
    <xf numFmtId="39" fontId="38" fillId="2" borderId="0" xfId="1" applyNumberFormat="1" applyFont="1" applyFill="1" applyAlignment="1"/>
    <xf numFmtId="39" fontId="36" fillId="0" borderId="0" xfId="1" applyNumberFormat="1" applyFont="1" applyFill="1" applyBorder="1" applyAlignment="1" applyProtection="1"/>
    <xf numFmtId="0" fontId="42" fillId="0" borderId="0" xfId="0" applyNumberFormat="1" applyFont="1" applyFill="1" applyBorder="1" applyAlignment="1" applyProtection="1"/>
    <xf numFmtId="0" fontId="43" fillId="0" borderId="14" xfId="0" applyNumberFormat="1" applyFont="1" applyFill="1" applyBorder="1" applyAlignment="1" applyProtection="1">
      <alignment horizontal="center" wrapText="1"/>
    </xf>
    <xf numFmtId="166" fontId="33" fillId="0" borderId="0" xfId="1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wrapText="1"/>
    </xf>
    <xf numFmtId="166" fontId="33" fillId="0" borderId="0" xfId="1" applyNumberFormat="1" applyFont="1" applyFill="1" applyBorder="1" applyAlignment="1" applyProtection="1">
      <alignment horizontal="right"/>
    </xf>
    <xf numFmtId="0" fontId="43" fillId="0" borderId="0" xfId="0" applyNumberFormat="1" applyFont="1" applyFill="1" applyBorder="1" applyAlignment="1" applyProtection="1">
      <alignment wrapText="1"/>
    </xf>
    <xf numFmtId="166" fontId="43" fillId="0" borderId="14" xfId="1" applyNumberFormat="1" applyFont="1" applyFill="1" applyBorder="1" applyAlignment="1" applyProtection="1">
      <alignment horizontal="right"/>
    </xf>
    <xf numFmtId="3" fontId="33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center"/>
    </xf>
    <xf numFmtId="0" fontId="44" fillId="0" borderId="0" xfId="0" applyNumberFormat="1" applyFont="1" applyFill="1" applyBorder="1" applyAlignment="1" applyProtection="1"/>
    <xf numFmtId="0" fontId="36" fillId="0" borderId="1" xfId="0" applyNumberFormat="1" applyFont="1" applyFill="1" applyBorder="1" applyAlignment="1" applyProtection="1"/>
    <xf numFmtId="0" fontId="37" fillId="0" borderId="1" xfId="0" applyNumberFormat="1" applyFont="1" applyFill="1" applyBorder="1" applyAlignment="1" applyProtection="1">
      <alignment horizontal="right"/>
    </xf>
    <xf numFmtId="166" fontId="36" fillId="0" borderId="3" xfId="1" applyNumberFormat="1" applyFont="1" applyFill="1" applyBorder="1" applyAlignment="1" applyProtection="1"/>
    <xf numFmtId="166" fontId="36" fillId="0" borderId="0" xfId="1" applyNumberFormat="1" applyFont="1" applyFill="1" applyBorder="1" applyAlignment="1" applyProtection="1"/>
    <xf numFmtId="49" fontId="38" fillId="2" borderId="1" xfId="0" applyNumberFormat="1" applyFont="1" applyFill="1" applyBorder="1" applyAlignment="1" applyProtection="1">
      <alignment horizontal="left" vertical="center" wrapText="1"/>
    </xf>
    <xf numFmtId="166" fontId="36" fillId="0" borderId="1" xfId="1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166" fontId="37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166" fontId="46" fillId="0" borderId="0" xfId="0" applyNumberFormat="1" applyFont="1" applyFill="1" applyBorder="1" applyAlignment="1" applyProtection="1"/>
    <xf numFmtId="166" fontId="36" fillId="0" borderId="0" xfId="1" applyNumberFormat="1" applyFont="1" applyFill="1" applyBorder="1" applyAlignment="1" applyProtection="1">
      <alignment horizontal="right"/>
    </xf>
    <xf numFmtId="37" fontId="45" fillId="0" borderId="0" xfId="16" applyNumberFormat="1" applyFont="1" applyAlignment="1" applyProtection="1">
      <alignment horizontal="right"/>
    </xf>
    <xf numFmtId="166" fontId="36" fillId="0" borderId="1" xfId="1" applyNumberFormat="1" applyFont="1" applyFill="1" applyBorder="1" applyAlignment="1" applyProtection="1">
      <alignment horizontal="right"/>
    </xf>
    <xf numFmtId="37" fontId="36" fillId="0" borderId="0" xfId="0" applyNumberFormat="1" applyFont="1" applyFill="1" applyBorder="1" applyAlignment="1" applyProtection="1">
      <alignment horizontal="center"/>
    </xf>
    <xf numFmtId="166" fontId="36" fillId="0" borderId="0" xfId="0" applyNumberFormat="1" applyFont="1" applyFill="1" applyBorder="1" applyAlignment="1" applyProtection="1"/>
    <xf numFmtId="166" fontId="37" fillId="0" borderId="0" xfId="1" applyNumberFormat="1" applyFont="1" applyFill="1" applyBorder="1" applyAlignment="1" applyProtection="1"/>
    <xf numFmtId="3" fontId="36" fillId="0" borderId="0" xfId="0" applyNumberFormat="1" applyFont="1" applyFill="1" applyBorder="1" applyAlignment="1" applyProtection="1"/>
    <xf numFmtId="3" fontId="36" fillId="2" borderId="0" xfId="0" applyNumberFormat="1" applyFont="1" applyFill="1" applyBorder="1" applyAlignment="1" applyProtection="1"/>
    <xf numFmtId="0" fontId="36" fillId="2" borderId="0" xfId="0" applyNumberFormat="1" applyFont="1" applyFill="1" applyBorder="1" applyAlignment="1" applyProtection="1">
      <alignment horizontal="center"/>
    </xf>
    <xf numFmtId="0" fontId="36" fillId="2" borderId="0" xfId="0" applyNumberFormat="1" applyFont="1" applyFill="1" applyBorder="1" applyAlignment="1" applyProtection="1"/>
    <xf numFmtId="0" fontId="46" fillId="2" borderId="0" xfId="0" applyNumberFormat="1" applyFont="1" applyFill="1" applyBorder="1" applyAlignment="1" applyProtection="1"/>
    <xf numFmtId="169" fontId="41" fillId="2" borderId="0" xfId="24" applyNumberFormat="1" applyFont="1" applyFill="1" applyBorder="1" applyAlignment="1" applyProtection="1">
      <alignment wrapText="1"/>
    </xf>
    <xf numFmtId="169" fontId="41" fillId="2" borderId="22" xfId="0" applyNumberFormat="1" applyFont="1" applyFill="1" applyBorder="1" applyAlignment="1">
      <alignment horizontal="center" vertical="top" wrapText="1"/>
    </xf>
    <xf numFmtId="169" fontId="41" fillId="2" borderId="15" xfId="0" applyNumberFormat="1" applyFont="1" applyFill="1" applyBorder="1" applyAlignment="1">
      <alignment horizontal="center" vertical="top" wrapText="1"/>
    </xf>
    <xf numFmtId="169" fontId="41" fillId="2" borderId="15" xfId="0" applyNumberFormat="1" applyFont="1" applyFill="1" applyBorder="1" applyAlignment="1">
      <alignment horizontal="center" vertical="center" wrapText="1"/>
    </xf>
    <xf numFmtId="169" fontId="41" fillId="2" borderId="0" xfId="0" applyNumberFormat="1" applyFont="1" applyFill="1" applyAlignment="1">
      <alignment horizontal="justify" vertical="top" wrapText="1"/>
    </xf>
    <xf numFmtId="169" fontId="36" fillId="2" borderId="0" xfId="0" applyNumberFormat="1" applyFont="1" applyFill="1" applyAlignment="1">
      <alignment horizontal="right" wrapText="1"/>
    </xf>
    <xf numFmtId="169" fontId="36" fillId="2" borderId="0" xfId="0" applyNumberFormat="1" applyFont="1" applyFill="1" applyAlignment="1">
      <alignment horizontal="right" vertical="top" wrapText="1"/>
    </xf>
    <xf numFmtId="169" fontId="38" fillId="2" borderId="0" xfId="0" applyNumberFormat="1" applyFont="1" applyFill="1" applyAlignment="1">
      <alignment wrapText="1"/>
    </xf>
    <xf numFmtId="166" fontId="38" fillId="2" borderId="0" xfId="1" applyNumberFormat="1" applyFont="1" applyFill="1"/>
    <xf numFmtId="166" fontId="41" fillId="2" borderId="0" xfId="1" applyNumberFormat="1" applyFont="1" applyFill="1"/>
    <xf numFmtId="169" fontId="41" fillId="2" borderId="23" xfId="0" applyNumberFormat="1" applyFont="1" applyFill="1" applyBorder="1" applyAlignment="1">
      <alignment wrapText="1"/>
    </xf>
    <xf numFmtId="166" fontId="41" fillId="2" borderId="23" xfId="1" applyNumberFormat="1" applyFont="1" applyFill="1" applyBorder="1" applyAlignment="1">
      <alignment wrapText="1"/>
    </xf>
    <xf numFmtId="169" fontId="41" fillId="2" borderId="0" xfId="0" applyNumberFormat="1" applyFont="1" applyFill="1" applyBorder="1" applyAlignment="1">
      <alignment wrapText="1"/>
    </xf>
    <xf numFmtId="166" fontId="38" fillId="2" borderId="0" xfId="1" applyNumberFormat="1" applyFont="1" applyFill="1" applyBorder="1"/>
    <xf numFmtId="166" fontId="41" fillId="2" borderId="0" xfId="1" applyNumberFormat="1" applyFont="1" applyFill="1" applyBorder="1"/>
    <xf numFmtId="169" fontId="41" fillId="2" borderId="0" xfId="0" applyNumberFormat="1" applyFont="1" applyFill="1" applyBorder="1" applyAlignment="1">
      <alignment horizontal="right" wrapText="1"/>
    </xf>
    <xf numFmtId="169" fontId="41" fillId="2" borderId="0" xfId="0" applyNumberFormat="1" applyFont="1" applyFill="1" applyAlignment="1">
      <alignment wrapText="1"/>
    </xf>
    <xf numFmtId="169" fontId="38" fillId="2" borderId="0" xfId="0" applyNumberFormat="1" applyFont="1" applyFill="1" applyAlignment="1">
      <alignment horizontal="right" wrapText="1"/>
    </xf>
    <xf numFmtId="166" fontId="38" fillId="2" borderId="0" xfId="1" applyNumberFormat="1" applyFont="1" applyFill="1" applyAlignment="1">
      <alignment horizontal="right"/>
    </xf>
    <xf numFmtId="166" fontId="41" fillId="2" borderId="0" xfId="1" applyNumberFormat="1" applyFont="1" applyFill="1" applyAlignment="1">
      <alignment horizontal="right"/>
    </xf>
    <xf numFmtId="169" fontId="41" fillId="2" borderId="23" xfId="0" applyNumberFormat="1" applyFont="1" applyFill="1" applyBorder="1" applyAlignment="1">
      <alignment horizontal="right" wrapText="1"/>
    </xf>
    <xf numFmtId="169" fontId="38" fillId="2" borderId="0" xfId="0" applyNumberFormat="1" applyFont="1" applyFill="1" applyBorder="1" applyAlignment="1">
      <alignment wrapText="1"/>
    </xf>
    <xf numFmtId="169" fontId="41" fillId="2" borderId="0" xfId="0" applyNumberFormat="1" applyFont="1" applyFill="1" applyBorder="1" applyAlignment="1" applyProtection="1">
      <alignment wrapText="1"/>
    </xf>
    <xf numFmtId="169" fontId="17" fillId="0" borderId="0" xfId="0" applyNumberFormat="1" applyFont="1" applyFill="1" applyBorder="1" applyAlignment="1" applyProtection="1"/>
    <xf numFmtId="49" fontId="41" fillId="2" borderId="23" xfId="23" applyFont="1" applyFill="1" applyBorder="1" applyAlignment="1" applyProtection="1"/>
    <xf numFmtId="171" fontId="38" fillId="2" borderId="0" xfId="27" applyNumberFormat="1" applyFont="1" applyFill="1" applyBorder="1" applyAlignment="1" applyProtection="1"/>
    <xf numFmtId="166" fontId="41" fillId="2" borderId="23" xfId="1" applyNumberFormat="1" applyFont="1" applyFill="1" applyBorder="1" applyAlignment="1" applyProtection="1"/>
    <xf numFmtId="49" fontId="41" fillId="2" borderId="0" xfId="23" applyFont="1" applyFill="1" applyBorder="1" applyAlignment="1" applyProtection="1"/>
    <xf numFmtId="166" fontId="38" fillId="2" borderId="0" xfId="1" applyNumberFormat="1" applyFont="1" applyFill="1" applyBorder="1" applyAlignment="1" applyProtection="1"/>
    <xf numFmtId="169" fontId="38" fillId="2" borderId="0" xfId="27" applyNumberFormat="1" applyFont="1" applyFill="1" applyBorder="1" applyAlignment="1" applyProtection="1"/>
    <xf numFmtId="171" fontId="41" fillId="2" borderId="0" xfId="27" applyNumberFormat="1" applyFont="1" applyFill="1" applyBorder="1" applyAlignment="1" applyProtection="1"/>
    <xf numFmtId="166" fontId="41" fillId="2" borderId="0" xfId="1" applyNumberFormat="1" applyFont="1" applyFill="1" applyBorder="1" applyAlignment="1" applyProtection="1"/>
    <xf numFmtId="169" fontId="41" fillId="2" borderId="23" xfId="27" applyNumberFormat="1" applyFont="1" applyFill="1" applyBorder="1" applyAlignment="1" applyProtection="1"/>
    <xf numFmtId="171" fontId="38" fillId="2" borderId="0" xfId="27" applyNumberFormat="1" applyFont="1" applyFill="1" applyBorder="1" applyAlignment="1" applyProtection="1">
      <alignment horizontal="center"/>
    </xf>
    <xf numFmtId="166" fontId="38" fillId="2" borderId="0" xfId="1" applyNumberFormat="1" applyFont="1" applyFill="1" applyBorder="1" applyAlignment="1" applyProtection="1">
      <alignment horizontal="center"/>
    </xf>
    <xf numFmtId="49" fontId="41" fillId="10" borderId="23" xfId="23" applyFont="1" applyFill="1" applyBorder="1" applyAlignment="1" applyProtection="1"/>
    <xf numFmtId="171" fontId="38" fillId="10" borderId="0" xfId="27" applyNumberFormat="1" applyFont="1" applyFill="1" applyBorder="1" applyAlignment="1" applyProtection="1">
      <alignment horizontal="center"/>
    </xf>
    <xf numFmtId="166" fontId="41" fillId="10" borderId="23" xfId="1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right"/>
    </xf>
    <xf numFmtId="166" fontId="36" fillId="2" borderId="0" xfId="1" applyNumberFormat="1" applyFont="1" applyFill="1" applyBorder="1" applyAlignment="1" applyProtection="1">
      <alignment horizontal="right" vertical="top" wrapText="1"/>
    </xf>
    <xf numFmtId="49" fontId="19" fillId="2" borderId="0" xfId="0" applyNumberFormat="1" applyFont="1" applyFill="1" applyBorder="1" applyAlignment="1" applyProtection="1">
      <alignment horizontal="left" vertical="center" wrapText="1"/>
    </xf>
    <xf numFmtId="2" fontId="50" fillId="0" borderId="0" xfId="21" applyNumberFormat="1" applyFont="1" applyAlignment="1">
      <alignment wrapText="1"/>
    </xf>
    <xf numFmtId="2" fontId="50" fillId="0" borderId="0" xfId="21" applyNumberFormat="1" applyFont="1"/>
    <xf numFmtId="172" fontId="50" fillId="0" borderId="0" xfId="22" applyNumberFormat="1" applyFont="1"/>
    <xf numFmtId="0" fontId="49" fillId="2" borderId="0" xfId="0" applyNumberFormat="1" applyFont="1" applyFill="1" applyBorder="1" applyAlignment="1" applyProtection="1"/>
    <xf numFmtId="166" fontId="49" fillId="2" borderId="0" xfId="1" applyNumberFormat="1" applyFont="1" applyFill="1" applyBorder="1" applyAlignment="1" applyProtection="1"/>
    <xf numFmtId="172" fontId="50" fillId="0" borderId="6" xfId="22" applyNumberFormat="1" applyFont="1" applyBorder="1" applyAlignment="1"/>
    <xf numFmtId="172" fontId="50" fillId="0" borderId="0" xfId="22" applyNumberFormat="1" applyFont="1" applyBorder="1" applyAlignment="1"/>
    <xf numFmtId="172" fontId="50" fillId="0" borderId="7" xfId="22" applyNumberFormat="1" applyFont="1" applyBorder="1" applyAlignment="1"/>
    <xf numFmtId="172" fontId="50" fillId="0" borderId="8" xfId="22" applyNumberFormat="1" applyFont="1" applyBorder="1"/>
    <xf numFmtId="172" fontId="50" fillId="0" borderId="1" xfId="22" applyNumberFormat="1" applyFont="1" applyBorder="1"/>
    <xf numFmtId="172" fontId="50" fillId="0" borderId="9" xfId="22" applyNumberFormat="1" applyFont="1" applyBorder="1"/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166" fontId="51" fillId="0" borderId="0" xfId="1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4" fontId="50" fillId="2" borderId="0" xfId="0" applyNumberFormat="1" applyFont="1" applyFill="1" applyBorder="1" applyAlignment="1" applyProtection="1">
      <alignment horizontal="right" vertical="center" wrapText="1"/>
    </xf>
    <xf numFmtId="49" fontId="52" fillId="2" borderId="0" xfId="0" applyNumberFormat="1" applyFont="1" applyFill="1" applyBorder="1" applyAlignment="1" applyProtection="1">
      <alignment horizontal="left" vertical="center" wrapText="1"/>
    </xf>
    <xf numFmtId="49" fontId="50" fillId="2" borderId="0" xfId="0" applyNumberFormat="1" applyFont="1" applyFill="1" applyBorder="1" applyAlignment="1" applyProtection="1">
      <alignment horizontal="left" vertical="center" wrapText="1"/>
    </xf>
    <xf numFmtId="166" fontId="50" fillId="2" borderId="0" xfId="1" applyNumberFormat="1" applyFont="1" applyFill="1" applyBorder="1" applyAlignment="1" applyProtection="1">
      <alignment horizontal="right" vertical="center" wrapText="1"/>
    </xf>
    <xf numFmtId="0" fontId="49" fillId="2" borderId="0" xfId="0" applyFont="1" applyFill="1"/>
    <xf numFmtId="2" fontId="50" fillId="0" borderId="0" xfId="21" applyNumberFormat="1" applyFont="1" applyBorder="1" applyAlignment="1">
      <alignment vertical="center" wrapText="1"/>
    </xf>
    <xf numFmtId="1" fontId="50" fillId="0" borderId="8" xfId="21" applyNumberFormat="1" applyFont="1" applyBorder="1"/>
    <xf numFmtId="2" fontId="50" fillId="0" borderId="9" xfId="21" applyNumberFormat="1" applyFont="1" applyBorder="1"/>
    <xf numFmtId="2" fontId="50" fillId="0" borderId="0" xfId="21" applyNumberFormat="1" applyFont="1" applyBorder="1"/>
    <xf numFmtId="2" fontId="50" fillId="0" borderId="4" xfId="21" applyNumberFormat="1" applyFont="1" applyBorder="1"/>
    <xf numFmtId="2" fontId="50" fillId="0" borderId="3" xfId="21" applyNumberFormat="1" applyFont="1" applyBorder="1"/>
    <xf numFmtId="172" fontId="50" fillId="0" borderId="3" xfId="22" applyNumberFormat="1" applyFont="1" applyBorder="1"/>
    <xf numFmtId="172" fontId="50" fillId="0" borderId="5" xfId="22" applyNumberFormat="1" applyFont="1" applyBorder="1"/>
    <xf numFmtId="2" fontId="48" fillId="0" borderId="6" xfId="21" applyNumberFormat="1" applyFont="1" applyBorder="1"/>
    <xf numFmtId="2" fontId="48" fillId="0" borderId="0" xfId="21" applyNumberFormat="1" applyFont="1" applyAlignment="1">
      <alignment horizontal="right"/>
    </xf>
    <xf numFmtId="2" fontId="50" fillId="0" borderId="1" xfId="21" applyNumberFormat="1" applyFont="1" applyBorder="1"/>
    <xf numFmtId="2" fontId="50" fillId="0" borderId="6" xfId="21" applyNumberFormat="1" applyFont="1" applyBorder="1"/>
    <xf numFmtId="172" fontId="50" fillId="0" borderId="0" xfId="22" applyNumberFormat="1" applyFont="1" applyBorder="1"/>
    <xf numFmtId="172" fontId="50" fillId="0" borderId="7" xfId="22" applyNumberFormat="1" applyFont="1" applyBorder="1"/>
    <xf numFmtId="2" fontId="53" fillId="0" borderId="0" xfId="21" applyNumberFormat="1" applyFont="1" applyAlignment="1">
      <alignment horizontal="center"/>
    </xf>
    <xf numFmtId="2" fontId="50" fillId="0" borderId="0" xfId="21" applyNumberFormat="1" applyFont="1" applyAlignment="1">
      <alignment horizontal="center"/>
    </xf>
    <xf numFmtId="2" fontId="50" fillId="0" borderId="0" xfId="21" applyNumberFormat="1" applyFont="1" applyBorder="1" applyAlignment="1">
      <alignment horizontal="center"/>
    </xf>
    <xf numFmtId="172" fontId="50" fillId="0" borderId="0" xfId="22" applyNumberFormat="1" applyFont="1" applyBorder="1" applyAlignment="1">
      <alignment horizontal="center"/>
    </xf>
    <xf numFmtId="2" fontId="50" fillId="0" borderId="4" xfId="21" applyNumberFormat="1" applyFont="1" applyBorder="1" applyAlignment="1">
      <alignment vertical="center"/>
    </xf>
    <xf numFmtId="172" fontId="50" fillId="0" borderId="3" xfId="22" applyNumberFormat="1" applyFont="1" applyBorder="1" applyAlignment="1"/>
    <xf numFmtId="172" fontId="50" fillId="0" borderId="5" xfId="22" applyNumberFormat="1" applyFont="1" applyBorder="1" applyAlignment="1"/>
    <xf numFmtId="172" fontId="50" fillId="0" borderId="4" xfId="22" applyNumberFormat="1" applyFont="1" applyBorder="1" applyAlignment="1">
      <alignment vertical="center"/>
    </xf>
    <xf numFmtId="2" fontId="50" fillId="0" borderId="8" xfId="21" applyNumberFormat="1" applyFont="1" applyBorder="1" applyAlignment="1"/>
    <xf numFmtId="172" fontId="50" fillId="0" borderId="1" xfId="22" applyNumberFormat="1" applyFont="1" applyFill="1" applyBorder="1" applyAlignment="1"/>
    <xf numFmtId="172" fontId="50" fillId="0" borderId="9" xfId="22" applyNumberFormat="1" applyFont="1" applyBorder="1" applyAlignment="1"/>
    <xf numFmtId="172" fontId="50" fillId="0" borderId="8" xfId="22" applyNumberFormat="1" applyFont="1" applyBorder="1" applyAlignment="1"/>
    <xf numFmtId="172" fontId="50" fillId="0" borderId="3" xfId="22" applyNumberFormat="1" applyFont="1" applyFill="1" applyBorder="1" applyAlignment="1"/>
    <xf numFmtId="2" fontId="50" fillId="6" borderId="4" xfId="21" applyNumberFormat="1" applyFont="1" applyFill="1" applyBorder="1" applyAlignment="1">
      <alignment vertical="center"/>
    </xf>
    <xf numFmtId="172" fontId="50" fillId="6" borderId="3" xfId="22" applyNumberFormat="1" applyFont="1" applyFill="1" applyBorder="1" applyAlignment="1"/>
    <xf numFmtId="172" fontId="50" fillId="6" borderId="5" xfId="22" applyNumberFormat="1" applyFont="1" applyFill="1" applyBorder="1" applyAlignment="1"/>
    <xf numFmtId="2" fontId="50" fillId="6" borderId="8" xfId="21" applyNumberFormat="1" applyFont="1" applyFill="1" applyBorder="1" applyAlignment="1"/>
    <xf numFmtId="172" fontId="50" fillId="6" borderId="1" xfId="22" applyNumberFormat="1" applyFont="1" applyFill="1" applyBorder="1" applyAlignment="1"/>
    <xf numFmtId="172" fontId="50" fillId="6" borderId="9" xfId="22" applyNumberFormat="1" applyFont="1" applyFill="1" applyBorder="1" applyAlignment="1"/>
    <xf numFmtId="2" fontId="53" fillId="0" borderId="0" xfId="21" applyNumberFormat="1" applyFont="1" applyAlignment="1">
      <alignment horizontal="left"/>
    </xf>
    <xf numFmtId="2" fontId="48" fillId="0" borderId="0" xfId="21" applyNumberFormat="1" applyFont="1"/>
    <xf numFmtId="2" fontId="50" fillId="0" borderId="0" xfId="21" applyNumberFormat="1" applyFont="1" applyBorder="1" applyAlignment="1"/>
    <xf numFmtId="4" fontId="49" fillId="2" borderId="0" xfId="0" applyNumberFormat="1" applyFont="1" applyFill="1" applyBorder="1" applyAlignment="1" applyProtection="1"/>
    <xf numFmtId="172" fontId="50" fillId="0" borderId="1" xfId="22" applyNumberFormat="1" applyFont="1" applyBorder="1" applyAlignment="1"/>
    <xf numFmtId="166" fontId="51" fillId="0" borderId="0" xfId="1" applyNumberFormat="1" applyFont="1" applyAlignment="1">
      <alignment horizontal="right" vertical="center"/>
    </xf>
    <xf numFmtId="2" fontId="50" fillId="6" borderId="6" xfId="21" applyNumberFormat="1" applyFont="1" applyFill="1" applyBorder="1" applyAlignment="1"/>
    <xf numFmtId="172" fontId="50" fillId="6" borderId="0" xfId="22" applyNumberFormat="1" applyFont="1" applyFill="1" applyBorder="1" applyAlignment="1"/>
    <xf numFmtId="172" fontId="50" fillId="6" borderId="7" xfId="22" applyNumberFormat="1" applyFont="1" applyFill="1" applyBorder="1" applyAlignment="1"/>
    <xf numFmtId="2" fontId="50" fillId="6" borderId="6" xfId="21" applyNumberFormat="1" applyFont="1" applyFill="1" applyBorder="1" applyAlignment="1">
      <alignment vertical="center"/>
    </xf>
    <xf numFmtId="2" fontId="50" fillId="7" borderId="4" xfId="21" applyNumberFormat="1" applyFont="1" applyFill="1" applyBorder="1" applyAlignment="1">
      <alignment vertical="center"/>
    </xf>
    <xf numFmtId="172" fontId="50" fillId="7" borderId="3" xfId="22" applyNumberFormat="1" applyFont="1" applyFill="1" applyBorder="1" applyAlignment="1"/>
    <xf numFmtId="172" fontId="50" fillId="7" borderId="5" xfId="22" applyNumberFormat="1" applyFont="1" applyFill="1" applyBorder="1" applyAlignment="1"/>
    <xf numFmtId="2" fontId="50" fillId="7" borderId="6" xfId="21" applyNumberFormat="1" applyFont="1" applyFill="1" applyBorder="1" applyAlignment="1"/>
    <xf numFmtId="172" fontId="50" fillId="7" borderId="0" xfId="22" applyNumberFormat="1" applyFont="1" applyFill="1" applyBorder="1" applyAlignment="1"/>
    <xf numFmtId="172" fontId="50" fillId="7" borderId="7" xfId="22" applyNumberFormat="1" applyFont="1" applyFill="1" applyBorder="1" applyAlignment="1"/>
    <xf numFmtId="2" fontId="50" fillId="7" borderId="6" xfId="21" applyNumberFormat="1" applyFont="1" applyFill="1" applyBorder="1" applyAlignment="1">
      <alignment vertical="center"/>
    </xf>
    <xf numFmtId="2" fontId="50" fillId="7" borderId="8" xfId="21" applyNumberFormat="1" applyFont="1" applyFill="1" applyBorder="1" applyAlignment="1"/>
    <xf numFmtId="172" fontId="50" fillId="7" borderId="1" xfId="22" applyNumberFormat="1" applyFont="1" applyFill="1" applyBorder="1" applyAlignment="1"/>
    <xf numFmtId="172" fontId="50" fillId="7" borderId="9" xfId="22" applyNumberFormat="1" applyFont="1" applyFill="1" applyBorder="1" applyAlignment="1"/>
    <xf numFmtId="172" fontId="50" fillId="0" borderId="6" xfId="22" applyNumberFormat="1" applyFont="1" applyBorder="1" applyAlignment="1">
      <alignment vertical="center"/>
    </xf>
    <xf numFmtId="2" fontId="50" fillId="8" borderId="4" xfId="21" applyNumberFormat="1" applyFont="1" applyFill="1" applyBorder="1" applyAlignment="1">
      <alignment vertical="center"/>
    </xf>
    <xf numFmtId="172" fontId="50" fillId="8" borderId="3" xfId="22" applyNumberFormat="1" applyFont="1" applyFill="1" applyBorder="1" applyAlignment="1"/>
    <xf numFmtId="172" fontId="50" fillId="8" borderId="5" xfId="22" applyNumberFormat="1" applyFont="1" applyFill="1" applyBorder="1" applyAlignment="1"/>
    <xf numFmtId="2" fontId="50" fillId="8" borderId="8" xfId="21" applyNumberFormat="1" applyFont="1" applyFill="1" applyBorder="1" applyAlignment="1"/>
    <xf numFmtId="172" fontId="50" fillId="8" borderId="1" xfId="22" applyNumberFormat="1" applyFont="1" applyFill="1" applyBorder="1" applyAlignment="1"/>
    <xf numFmtId="172" fontId="50" fillId="8" borderId="9" xfId="22" applyNumberFormat="1" applyFont="1" applyFill="1" applyBorder="1" applyAlignment="1"/>
    <xf numFmtId="2" fontId="50" fillId="9" borderId="4" xfId="21" applyNumberFormat="1" applyFont="1" applyFill="1" applyBorder="1" applyAlignment="1">
      <alignment vertical="center"/>
    </xf>
    <xf numFmtId="172" fontId="50" fillId="9" borderId="5" xfId="22" applyNumberFormat="1" applyFont="1" applyFill="1" applyBorder="1" applyAlignment="1"/>
    <xf numFmtId="2" fontId="50" fillId="9" borderId="8" xfId="21" applyNumberFormat="1" applyFont="1" applyFill="1" applyBorder="1" applyAlignment="1"/>
    <xf numFmtId="172" fontId="50" fillId="2" borderId="1" xfId="22" applyNumberFormat="1" applyFont="1" applyFill="1" applyBorder="1" applyAlignment="1"/>
    <xf numFmtId="172" fontId="50" fillId="9" borderId="9" xfId="22" applyNumberFormat="1" applyFont="1" applyFill="1" applyBorder="1" applyAlignment="1"/>
    <xf numFmtId="2" fontId="50" fillId="9" borderId="4" xfId="21" quotePrefix="1" applyNumberFormat="1" applyFont="1" applyFill="1" applyBorder="1" applyAlignment="1">
      <alignment vertical="center"/>
    </xf>
    <xf numFmtId="172" fontId="50" fillId="9" borderId="0" xfId="22" applyNumberFormat="1" applyFont="1" applyFill="1" applyBorder="1" applyAlignment="1"/>
    <xf numFmtId="172" fontId="50" fillId="9" borderId="7" xfId="22" applyNumberFormat="1" applyFont="1" applyFill="1" applyBorder="1" applyAlignment="1"/>
    <xf numFmtId="2" fontId="50" fillId="9" borderId="6" xfId="21" applyNumberFormat="1" applyFont="1" applyFill="1" applyBorder="1" applyAlignment="1"/>
    <xf numFmtId="172" fontId="50" fillId="9" borderId="3" xfId="22" applyNumberFormat="1" applyFont="1" applyFill="1" applyBorder="1" applyAlignment="1"/>
    <xf numFmtId="172" fontId="50" fillId="9" borderId="1" xfId="22" applyNumberFormat="1" applyFont="1" applyFill="1" applyBorder="1" applyAlignment="1"/>
    <xf numFmtId="172" fontId="50" fillId="0" borderId="4" xfId="22" quotePrefix="1" applyNumberFormat="1" applyFont="1" applyBorder="1" applyAlignment="1">
      <alignment vertical="center"/>
    </xf>
    <xf numFmtId="2" fontId="50" fillId="8" borderId="6" xfId="21" applyNumberFormat="1" applyFont="1" applyFill="1" applyBorder="1" applyAlignment="1"/>
    <xf numFmtId="172" fontId="50" fillId="8" borderId="0" xfId="22" applyNumberFormat="1" applyFont="1" applyFill="1" applyBorder="1" applyAlignment="1"/>
    <xf numFmtId="172" fontId="50" fillId="8" borderId="7" xfId="22" applyNumberFormat="1" applyFont="1" applyFill="1" applyBorder="1" applyAlignment="1"/>
    <xf numFmtId="172" fontId="50" fillId="9" borderId="4" xfId="22" quotePrefix="1" applyNumberFormat="1" applyFont="1" applyFill="1" applyBorder="1" applyAlignment="1">
      <alignment vertical="center"/>
    </xf>
    <xf numFmtId="172" fontId="50" fillId="9" borderId="8" xfId="22" applyNumberFormat="1" applyFont="1" applyFill="1" applyBorder="1" applyAlignment="1"/>
    <xf numFmtId="2" fontId="48" fillId="0" borderId="1" xfId="21" applyNumberFormat="1" applyFont="1" applyBorder="1"/>
    <xf numFmtId="2" fontId="50" fillId="0" borderId="0" xfId="21" applyNumberFormat="1" applyFont="1" applyAlignment="1">
      <alignment horizontal="right"/>
    </xf>
    <xf numFmtId="2" fontId="50" fillId="0" borderId="0" xfId="21" applyNumberFormat="1" applyFont="1" applyAlignment="1">
      <alignment horizontal="left"/>
    </xf>
    <xf numFmtId="172" fontId="50" fillId="0" borderId="4" xfId="22" applyNumberFormat="1" applyFont="1" applyBorder="1"/>
    <xf numFmtId="172" fontId="48" fillId="0" borderId="1" xfId="22" applyNumberFormat="1" applyFont="1" applyBorder="1"/>
    <xf numFmtId="166" fontId="49" fillId="2" borderId="0" xfId="0" applyNumberFormat="1" applyFont="1" applyFill="1" applyBorder="1" applyAlignment="1" applyProtection="1"/>
    <xf numFmtId="172" fontId="50" fillId="0" borderId="0" xfId="22" applyNumberFormat="1" applyFont="1" applyAlignment="1">
      <alignment horizontal="right"/>
    </xf>
    <xf numFmtId="172" fontId="50" fillId="0" borderId="0" xfId="22" applyNumberFormat="1" applyFont="1" applyAlignment="1">
      <alignment horizontal="left" indent="1"/>
    </xf>
    <xf numFmtId="0" fontId="49" fillId="0" borderId="0" xfId="0" applyFont="1"/>
    <xf numFmtId="166" fontId="38" fillId="2" borderId="0" xfId="1" applyNumberFormat="1" applyFont="1" applyFill="1" applyBorder="1" applyAlignment="1" applyProtection="1">
      <alignment horizontal="right" vertical="center" wrapText="1"/>
    </xf>
    <xf numFmtId="49" fontId="19" fillId="2" borderId="0" xfId="0" applyNumberFormat="1" applyFont="1" applyFill="1" applyBorder="1" applyAlignment="1" applyProtection="1">
      <alignment horizontal="left" vertical="center" wrapText="1"/>
    </xf>
    <xf numFmtId="0" fontId="2" fillId="0" borderId="0" xfId="28"/>
    <xf numFmtId="0" fontId="55" fillId="0" borderId="0" xfId="30"/>
    <xf numFmtId="0" fontId="0" fillId="12" borderId="0" xfId="0" applyFill="1"/>
    <xf numFmtId="43" fontId="1" fillId="0" borderId="24" xfId="1" applyFont="1" applyBorder="1" applyAlignment="1">
      <alignment horizontal="right"/>
    </xf>
    <xf numFmtId="43" fontId="1" fillId="2" borderId="24" xfId="1" applyFont="1" applyFill="1" applyBorder="1" applyAlignment="1">
      <alignment horizontal="right"/>
    </xf>
    <xf numFmtId="166" fontId="1" fillId="2" borderId="24" xfId="1" applyNumberFormat="1" applyFont="1" applyFill="1" applyBorder="1" applyAlignment="1">
      <alignment horizontal="right"/>
    </xf>
    <xf numFmtId="166" fontId="1" fillId="0" borderId="24" xfId="1" applyNumberFormat="1" applyFont="1" applyBorder="1" applyAlignment="1">
      <alignment horizontal="right"/>
    </xf>
    <xf numFmtId="0" fontId="54" fillId="0" borderId="24" xfId="0" applyFont="1" applyBorder="1"/>
    <xf numFmtId="0" fontId="54" fillId="0" borderId="24" xfId="0" applyFont="1" applyFill="1" applyBorder="1" applyAlignment="1">
      <alignment horizontal="right"/>
    </xf>
    <xf numFmtId="166" fontId="54" fillId="0" borderId="24" xfId="0" applyNumberFormat="1" applyFont="1" applyBorder="1" applyAlignment="1">
      <alignment horizontal="right"/>
    </xf>
    <xf numFmtId="43" fontId="1" fillId="0" borderId="0" xfId="1" applyFont="1"/>
    <xf numFmtId="0" fontId="61" fillId="0" borderId="0" xfId="0" applyFont="1"/>
    <xf numFmtId="0" fontId="61" fillId="0" borderId="0" xfId="0" applyFont="1" applyAlignment="1">
      <alignment horizontal="center"/>
    </xf>
    <xf numFmtId="0" fontId="61" fillId="0" borderId="24" xfId="0" applyFont="1" applyBorder="1" applyAlignment="1">
      <alignment horizontal="righ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43" fontId="61" fillId="0" borderId="0" xfId="0" applyNumberFormat="1" applyFont="1"/>
    <xf numFmtId="0" fontId="57" fillId="0" borderId="0" xfId="0" applyFont="1"/>
    <xf numFmtId="0" fontId="19" fillId="0" borderId="0" xfId="0" applyFont="1"/>
    <xf numFmtId="0" fontId="13" fillId="0" borderId="0" xfId="0" applyFont="1"/>
    <xf numFmtId="174" fontId="13" fillId="0" borderId="0" xfId="0" applyNumberFormat="1" applyFont="1"/>
    <xf numFmtId="174" fontId="56" fillId="0" borderId="0" xfId="0" applyNumberFormat="1" applyFont="1"/>
    <xf numFmtId="0" fontId="56" fillId="0" borderId="0" xfId="0" applyFont="1"/>
    <xf numFmtId="3" fontId="19" fillId="0" borderId="0" xfId="0" applyNumberFormat="1" applyFont="1"/>
    <xf numFmtId="0" fontId="19" fillId="11" borderId="29" xfId="0" applyFont="1" applyFill="1" applyBorder="1" applyAlignment="1">
      <alignment horizontal="center" vertical="center" wrapText="1"/>
    </xf>
    <xf numFmtId="0" fontId="19" fillId="11" borderId="25" xfId="0" applyFont="1" applyFill="1" applyBorder="1" applyAlignment="1">
      <alignment horizontal="center" wrapText="1"/>
    </xf>
    <xf numFmtId="0" fontId="19" fillId="11" borderId="8" xfId="0" applyFont="1" applyFill="1" applyBorder="1" applyAlignment="1">
      <alignment horizontal="center" vertical="center" wrapText="1"/>
    </xf>
    <xf numFmtId="0" fontId="19" fillId="11" borderId="48" xfId="0" applyFont="1" applyFill="1" applyBorder="1" applyAlignment="1">
      <alignment horizontal="center" vertical="center" wrapText="1"/>
    </xf>
    <xf numFmtId="0" fontId="19" fillId="11" borderId="25" xfId="0" applyFont="1" applyFill="1" applyBorder="1" applyAlignment="1">
      <alignment horizontal="center" vertical="center" wrapText="1"/>
    </xf>
    <xf numFmtId="0" fontId="19" fillId="0" borderId="49" xfId="0" applyFont="1" applyBorder="1"/>
    <xf numFmtId="166" fontId="19" fillId="0" borderId="36" xfId="1" applyNumberFormat="1" applyFont="1" applyBorder="1"/>
    <xf numFmtId="166" fontId="19" fillId="0" borderId="50" xfId="1" applyNumberFormat="1" applyFont="1" applyBorder="1"/>
    <xf numFmtId="166" fontId="19" fillId="0" borderId="51" xfId="1" applyNumberFormat="1" applyFont="1" applyBorder="1"/>
    <xf numFmtId="166" fontId="19" fillId="0" borderId="37" xfId="1" applyNumberFormat="1" applyFont="1" applyBorder="1"/>
    <xf numFmtId="166" fontId="14" fillId="0" borderId="34" xfId="1" applyNumberFormat="1" applyFont="1" applyFill="1" applyBorder="1"/>
    <xf numFmtId="166" fontId="19" fillId="0" borderId="34" xfId="1" applyNumberFormat="1" applyFont="1" applyFill="1" applyBorder="1"/>
    <xf numFmtId="166" fontId="14" fillId="0" borderId="39" xfId="1" applyNumberFormat="1" applyFont="1" applyFill="1" applyBorder="1"/>
    <xf numFmtId="3" fontId="14" fillId="0" borderId="0" xfId="0" applyNumberFormat="1" applyFont="1" applyFill="1" applyBorder="1"/>
    <xf numFmtId="0" fontId="19" fillId="0" borderId="52" xfId="0" applyFont="1" applyBorder="1"/>
    <xf numFmtId="166" fontId="19" fillId="0" borderId="35" xfId="1" applyNumberFormat="1" applyFont="1" applyBorder="1"/>
    <xf numFmtId="166" fontId="19" fillId="0" borderId="38" xfId="1" applyNumberFormat="1" applyFont="1" applyFill="1" applyBorder="1"/>
    <xf numFmtId="166" fontId="19" fillId="0" borderId="35" xfId="1" applyNumberFormat="1" applyFont="1" applyFill="1" applyBorder="1"/>
    <xf numFmtId="166" fontId="19" fillId="12" borderId="35" xfId="1" applyNumberFormat="1" applyFont="1" applyFill="1" applyBorder="1"/>
    <xf numFmtId="166" fontId="14" fillId="0" borderId="33" xfId="1" applyNumberFormat="1" applyFont="1" applyFill="1" applyBorder="1"/>
    <xf numFmtId="0" fontId="19" fillId="12" borderId="52" xfId="0" applyFont="1" applyFill="1" applyBorder="1"/>
    <xf numFmtId="166" fontId="19" fillId="12" borderId="36" xfId="1" applyNumberFormat="1" applyFont="1" applyFill="1" applyBorder="1"/>
    <xf numFmtId="166" fontId="19" fillId="12" borderId="50" xfId="1" applyNumberFormat="1" applyFont="1" applyFill="1" applyBorder="1"/>
    <xf numFmtId="166" fontId="19" fillId="12" borderId="51" xfId="1" applyNumberFormat="1" applyFont="1" applyFill="1" applyBorder="1"/>
    <xf numFmtId="166" fontId="19" fillId="12" borderId="38" xfId="1" applyNumberFormat="1" applyFont="1" applyFill="1" applyBorder="1"/>
    <xf numFmtId="166" fontId="14" fillId="12" borderId="34" xfId="1" applyNumberFormat="1" applyFont="1" applyFill="1" applyBorder="1"/>
    <xf numFmtId="166" fontId="19" fillId="12" borderId="34" xfId="1" applyNumberFormat="1" applyFont="1" applyFill="1" applyBorder="1"/>
    <xf numFmtId="166" fontId="14" fillId="12" borderId="33" xfId="1" applyNumberFormat="1" applyFont="1" applyFill="1" applyBorder="1"/>
    <xf numFmtId="0" fontId="19" fillId="0" borderId="35" xfId="0" applyFont="1" applyBorder="1"/>
    <xf numFmtId="166" fontId="19" fillId="0" borderId="53" xfId="1" applyNumberFormat="1" applyFont="1" applyBorder="1"/>
    <xf numFmtId="0" fontId="57" fillId="0" borderId="36" xfId="0" applyFont="1" applyBorder="1"/>
    <xf numFmtId="166" fontId="19" fillId="0" borderId="33" xfId="1" applyNumberFormat="1" applyFont="1" applyBorder="1"/>
    <xf numFmtId="166" fontId="57" fillId="0" borderId="0" xfId="1" applyNumberFormat="1" applyFont="1" applyBorder="1"/>
    <xf numFmtId="3" fontId="58" fillId="0" borderId="0" xfId="0" applyNumberFormat="1" applyFont="1" applyFill="1" applyBorder="1"/>
    <xf numFmtId="0" fontId="58" fillId="0" borderId="0" xfId="0" applyFont="1" applyBorder="1"/>
    <xf numFmtId="0" fontId="57" fillId="0" borderId="54" xfId="0" applyFont="1" applyBorder="1"/>
    <xf numFmtId="3" fontId="57" fillId="0" borderId="31" xfId="0" applyNumberFormat="1" applyFont="1" applyBorder="1"/>
    <xf numFmtId="3" fontId="57" fillId="0" borderId="55" xfId="0" applyNumberFormat="1" applyFont="1" applyBorder="1"/>
    <xf numFmtId="3" fontId="57" fillId="0" borderId="32" xfId="0" applyNumberFormat="1" applyFont="1" applyBorder="1"/>
    <xf numFmtId="3" fontId="57" fillId="0" borderId="30" xfId="0" applyNumberFormat="1" applyFont="1" applyBorder="1"/>
    <xf numFmtId="3" fontId="0" fillId="0" borderId="0" xfId="0" applyNumberForma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3" fillId="0" borderId="29" xfId="0" applyFont="1" applyBorder="1" applyAlignment="1"/>
    <xf numFmtId="0" fontId="19" fillId="0" borderId="0" xfId="0" applyFont="1" applyAlignment="1">
      <alignment horizontal="center"/>
    </xf>
    <xf numFmtId="166" fontId="19" fillId="0" borderId="0" xfId="0" applyNumberFormat="1" applyFont="1"/>
    <xf numFmtId="173" fontId="19" fillId="0" borderId="0" xfId="0" applyNumberFormat="1" applyFont="1"/>
    <xf numFmtId="166" fontId="14" fillId="2" borderId="34" xfId="1" applyNumberFormat="1" applyFont="1" applyFill="1" applyBorder="1"/>
    <xf numFmtId="3" fontId="14" fillId="12" borderId="0" xfId="0" applyNumberFormat="1" applyFont="1" applyFill="1" applyBorder="1"/>
    <xf numFmtId="0" fontId="64" fillId="0" borderId="0" xfId="0" applyNumberFormat="1" applyFont="1" applyFill="1" applyBorder="1" applyAlignment="1" applyProtection="1">
      <alignment horizontal="left" vertical="top"/>
    </xf>
    <xf numFmtId="0" fontId="64" fillId="2" borderId="0" xfId="0" applyNumberFormat="1" applyFont="1" applyFill="1" applyBorder="1" applyAlignment="1" applyProtection="1">
      <alignment horizontal="left" vertical="top"/>
    </xf>
    <xf numFmtId="0" fontId="33" fillId="0" borderId="0" xfId="0" applyFont="1"/>
    <xf numFmtId="39" fontId="33" fillId="0" borderId="0" xfId="0" applyNumberFormat="1" applyFont="1"/>
    <xf numFmtId="0" fontId="66" fillId="0" borderId="0" xfId="0" applyNumberFormat="1" applyFont="1" applyFill="1" applyBorder="1" applyAlignment="1" applyProtection="1">
      <alignment horizontal="left" vertical="center" wrapText="1"/>
    </xf>
    <xf numFmtId="0" fontId="67" fillId="0" borderId="0" xfId="0" applyNumberFormat="1" applyFont="1" applyFill="1" applyBorder="1" applyAlignment="1" applyProtection="1">
      <alignment horizontal="left" vertical="center" wrapText="1"/>
    </xf>
    <xf numFmtId="49" fontId="67" fillId="0" borderId="0" xfId="0" applyNumberFormat="1" applyFont="1" applyFill="1" applyBorder="1" applyAlignment="1" applyProtection="1">
      <alignment horizontal="left" vertical="center" wrapText="1"/>
    </xf>
    <xf numFmtId="0" fontId="67" fillId="0" borderId="0" xfId="0" applyNumberFormat="1" applyFont="1" applyFill="1" applyBorder="1" applyAlignment="1" applyProtection="1">
      <alignment horizontal="left" vertical="center"/>
    </xf>
    <xf numFmtId="0" fontId="33" fillId="2" borderId="0" xfId="0" applyFont="1" applyFill="1"/>
    <xf numFmtId="39" fontId="33" fillId="2" borderId="0" xfId="0" applyNumberFormat="1" applyFont="1" applyFill="1"/>
    <xf numFmtId="0" fontId="65" fillId="2" borderId="20" xfId="0" applyNumberFormat="1" applyFont="1" applyFill="1" applyBorder="1" applyAlignment="1" applyProtection="1">
      <alignment horizontal="left" vertical="top" wrapText="1"/>
    </xf>
    <xf numFmtId="0" fontId="65" fillId="2" borderId="21" xfId="0" applyNumberFormat="1" applyFont="1" applyFill="1" applyBorder="1" applyAlignment="1" applyProtection="1">
      <alignment horizontal="left" vertical="top" wrapText="1"/>
    </xf>
    <xf numFmtId="49" fontId="47" fillId="0" borderId="0" xfId="0" applyNumberFormat="1" applyFont="1" applyFill="1" applyBorder="1" applyAlignment="1" applyProtection="1">
      <alignment horizontal="left" vertical="center" wrapText="1"/>
    </xf>
    <xf numFmtId="49" fontId="64" fillId="0" borderId="0" xfId="0" applyNumberFormat="1" applyFont="1" applyFill="1" applyBorder="1" applyAlignment="1" applyProtection="1">
      <alignment horizontal="left" vertical="center" wrapText="1"/>
    </xf>
    <xf numFmtId="4" fontId="64" fillId="0" borderId="0" xfId="0" applyNumberFormat="1" applyFont="1" applyFill="1" applyBorder="1" applyAlignment="1" applyProtection="1">
      <alignment horizontal="right" vertical="center" wrapText="1"/>
    </xf>
    <xf numFmtId="0" fontId="65" fillId="0" borderId="3" xfId="0" applyNumberFormat="1" applyFont="1" applyFill="1" applyBorder="1" applyAlignment="1" applyProtection="1">
      <alignment horizontal="left" wrapText="1"/>
    </xf>
    <xf numFmtId="4" fontId="65" fillId="0" borderId="3" xfId="0" applyNumberFormat="1" applyFont="1" applyFill="1" applyBorder="1" applyAlignment="1" applyProtection="1">
      <alignment horizontal="right" wrapText="1"/>
    </xf>
    <xf numFmtId="0" fontId="65" fillId="0" borderId="0" xfId="0" applyNumberFormat="1" applyFont="1" applyFill="1" applyBorder="1" applyAlignment="1" applyProtection="1">
      <alignment horizontal="left" vertical="top" wrapText="1"/>
    </xf>
    <xf numFmtId="4" fontId="64" fillId="0" borderId="0" xfId="0" applyNumberFormat="1" applyFont="1" applyFill="1" applyBorder="1" applyAlignment="1" applyProtection="1">
      <alignment horizontal="left" vertical="top"/>
    </xf>
    <xf numFmtId="49" fontId="22" fillId="2" borderId="0" xfId="0" applyNumberFormat="1" applyFont="1" applyFill="1" applyBorder="1" applyAlignment="1" applyProtection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</xf>
    <xf numFmtId="49" fontId="22" fillId="2" borderId="1" xfId="0" applyNumberFormat="1" applyFont="1" applyFill="1" applyBorder="1" applyAlignment="1" applyProtection="1">
      <alignment horizontal="left" vertical="center" wrapText="1"/>
    </xf>
    <xf numFmtId="4" fontId="22" fillId="2" borderId="1" xfId="0" applyNumberFormat="1" applyFont="1" applyFill="1" applyBorder="1" applyAlignment="1" applyProtection="1">
      <alignment horizontal="right" vertical="center" wrapText="1"/>
    </xf>
    <xf numFmtId="49" fontId="64" fillId="2" borderId="1" xfId="0" applyNumberFormat="1" applyFont="1" applyFill="1" applyBorder="1" applyAlignment="1" applyProtection="1">
      <alignment horizontal="left" vertical="center" wrapText="1"/>
    </xf>
    <xf numFmtId="49" fontId="64" fillId="2" borderId="0" xfId="0" applyNumberFormat="1" applyFont="1" applyFill="1" applyBorder="1" applyAlignment="1" applyProtection="1">
      <alignment horizontal="left" vertical="center" wrapText="1"/>
    </xf>
    <xf numFmtId="39" fontId="36" fillId="0" borderId="0" xfId="0" applyNumberFormat="1" applyFont="1" applyFill="1" applyBorder="1" applyAlignment="1" applyProtection="1">
      <alignment horizontal="right"/>
    </xf>
    <xf numFmtId="0" fontId="69" fillId="2" borderId="0" xfId="0" applyNumberFormat="1" applyFont="1" applyFill="1" applyBorder="1" applyAlignment="1" applyProtection="1"/>
    <xf numFmtId="166" fontId="69" fillId="2" borderId="0" xfId="1" applyNumberFormat="1" applyFont="1" applyFill="1" applyBorder="1" applyAlignment="1" applyProtection="1"/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166" fontId="70" fillId="0" borderId="0" xfId="1" applyNumberFormat="1" applyFont="1" applyFill="1" applyBorder="1" applyAlignment="1" applyProtection="1"/>
    <xf numFmtId="4" fontId="71" fillId="2" borderId="0" xfId="0" applyNumberFormat="1" applyFont="1" applyFill="1" applyBorder="1" applyAlignment="1" applyProtection="1">
      <alignment horizontal="right" vertical="center" wrapText="1"/>
    </xf>
    <xf numFmtId="49" fontId="72" fillId="0" borderId="0" xfId="0" applyNumberFormat="1" applyFont="1" applyFill="1" applyBorder="1" applyAlignment="1" applyProtection="1">
      <alignment horizontal="left" vertical="center" wrapText="1"/>
    </xf>
    <xf numFmtId="49" fontId="71" fillId="0" borderId="0" xfId="0" applyNumberFormat="1" applyFont="1" applyFill="1" applyBorder="1" applyAlignment="1" applyProtection="1">
      <alignment horizontal="left" vertical="center" wrapText="1"/>
    </xf>
    <xf numFmtId="4" fontId="71" fillId="0" borderId="0" xfId="0" applyNumberFormat="1" applyFont="1" applyFill="1" applyBorder="1" applyAlignment="1" applyProtection="1">
      <alignment horizontal="right" vertical="center" wrapText="1"/>
    </xf>
    <xf numFmtId="166" fontId="71" fillId="2" borderId="0" xfId="1" applyNumberFormat="1" applyFont="1" applyFill="1" applyBorder="1" applyAlignment="1" applyProtection="1">
      <alignment horizontal="right" vertical="center" wrapText="1"/>
    </xf>
    <xf numFmtId="0" fontId="69" fillId="2" borderId="0" xfId="0" applyFont="1" applyFill="1"/>
    <xf numFmtId="49" fontId="72" fillId="2" borderId="0" xfId="0" applyNumberFormat="1" applyFont="1" applyFill="1" applyBorder="1" applyAlignment="1" applyProtection="1">
      <alignment horizontal="left" vertical="center" wrapText="1"/>
    </xf>
    <xf numFmtId="49" fontId="71" fillId="2" borderId="0" xfId="0" applyNumberFormat="1" applyFont="1" applyFill="1" applyBorder="1" applyAlignment="1" applyProtection="1">
      <alignment horizontal="left" vertical="center" wrapText="1"/>
    </xf>
    <xf numFmtId="166" fontId="73" fillId="2" borderId="0" xfId="1" applyNumberFormat="1" applyFont="1" applyFill="1" applyBorder="1" applyAlignment="1" applyProtection="1">
      <alignment horizontal="right" vertical="center" wrapText="1"/>
    </xf>
    <xf numFmtId="0" fontId="75" fillId="0" borderId="0" xfId="0" applyNumberFormat="1" applyFont="1" applyFill="1" applyBorder="1" applyAlignment="1" applyProtection="1">
      <alignment horizontal="left" vertical="top"/>
    </xf>
    <xf numFmtId="4" fontId="80" fillId="0" borderId="0" xfId="0" applyNumberFormat="1" applyFont="1" applyFill="1" applyBorder="1" applyAlignment="1" applyProtection="1">
      <alignment horizontal="right" vertical="center" wrapText="1"/>
    </xf>
    <xf numFmtId="49" fontId="47" fillId="2" borderId="0" xfId="0" applyNumberFormat="1" applyFont="1" applyFill="1" applyBorder="1" applyAlignment="1" applyProtection="1">
      <alignment horizontal="left" vertical="center" wrapText="1"/>
    </xf>
    <xf numFmtId="4" fontId="64" fillId="2" borderId="0" xfId="0" applyNumberFormat="1" applyFont="1" applyFill="1" applyBorder="1" applyAlignment="1" applyProtection="1">
      <alignment horizontal="right" vertical="center" wrapText="1"/>
    </xf>
    <xf numFmtId="166" fontId="33" fillId="2" borderId="0" xfId="1" applyNumberFormat="1" applyFont="1" applyFill="1" applyBorder="1" applyAlignment="1" applyProtection="1"/>
    <xf numFmtId="0" fontId="17" fillId="2" borderId="15" xfId="0" applyNumberFormat="1" applyFont="1" applyFill="1" applyBorder="1" applyAlignment="1" applyProtection="1">
      <alignment vertical="top" wrapText="1"/>
    </xf>
    <xf numFmtId="0" fontId="15" fillId="2" borderId="15" xfId="0" applyNumberFormat="1" applyFont="1" applyFill="1" applyBorder="1" applyAlignment="1" applyProtection="1">
      <alignment horizontal="right" vertical="top" wrapText="1"/>
    </xf>
    <xf numFmtId="0" fontId="18" fillId="2" borderId="0" xfId="0" applyNumberFormat="1" applyFont="1" applyFill="1" applyBorder="1" applyAlignment="1" applyProtection="1"/>
    <xf numFmtId="0" fontId="16" fillId="2" borderId="0" xfId="0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>
      <alignment horizontal="left" indent="2"/>
    </xf>
    <xf numFmtId="166" fontId="18" fillId="2" borderId="0" xfId="1" applyNumberFormat="1" applyFont="1" applyFill="1" applyBorder="1" applyAlignment="1" applyProtection="1">
      <alignment horizontal="right"/>
    </xf>
    <xf numFmtId="0" fontId="17" fillId="2" borderId="0" xfId="0" applyNumberFormat="1" applyFont="1" applyFill="1" applyBorder="1" applyAlignment="1" applyProtection="1">
      <alignment horizontal="left" indent="4"/>
    </xf>
    <xf numFmtId="166" fontId="17" fillId="2" borderId="0" xfId="1" applyNumberFormat="1" applyFont="1" applyFill="1" applyBorder="1" applyAlignment="1" applyProtection="1">
      <alignment horizontal="right"/>
    </xf>
    <xf numFmtId="0" fontId="17" fillId="2" borderId="0" xfId="0" applyNumberFormat="1" applyFont="1" applyFill="1" applyBorder="1" applyAlignment="1" applyProtection="1">
      <alignment wrapText="1"/>
    </xf>
    <xf numFmtId="0" fontId="17" fillId="2" borderId="0" xfId="0" applyNumberFormat="1" applyFont="1" applyFill="1" applyBorder="1" applyAlignment="1" applyProtection="1">
      <alignment horizontal="left" wrapText="1" indent="2"/>
    </xf>
    <xf numFmtId="166" fontId="17" fillId="2" borderId="0" xfId="1" applyNumberFormat="1" applyFont="1" applyFill="1" applyBorder="1" applyAlignment="1" applyProtection="1">
      <alignment horizontal="right" wrapText="1"/>
    </xf>
    <xf numFmtId="166" fontId="17" fillId="2" borderId="0" xfId="1" applyNumberFormat="1" applyFont="1" applyFill="1" applyBorder="1" applyAlignment="1" applyProtection="1">
      <alignment horizontal="center" wrapText="1"/>
    </xf>
    <xf numFmtId="166" fontId="18" fillId="2" borderId="14" xfId="1" applyNumberFormat="1" applyFont="1" applyFill="1" applyBorder="1" applyAlignment="1" applyProtection="1">
      <alignment horizontal="right"/>
    </xf>
    <xf numFmtId="0" fontId="18" fillId="2" borderId="15" xfId="0" applyNumberFormat="1" applyFont="1" applyFill="1" applyBorder="1" applyAlignment="1" applyProtection="1"/>
    <xf numFmtId="0" fontId="17" fillId="2" borderId="15" xfId="0" applyNumberFormat="1" applyFont="1" applyFill="1" applyBorder="1" applyAlignment="1" applyProtection="1"/>
    <xf numFmtId="166" fontId="18" fillId="2" borderId="15" xfId="1" applyNumberFormat="1" applyFont="1" applyFill="1" applyBorder="1" applyAlignment="1" applyProtection="1">
      <alignment horizontal="right"/>
    </xf>
    <xf numFmtId="166" fontId="15" fillId="2" borderId="0" xfId="1" applyNumberFormat="1" applyFont="1" applyFill="1" applyBorder="1" applyAlignment="1" applyProtection="1">
      <alignment horizontal="right"/>
    </xf>
    <xf numFmtId="166" fontId="15" fillId="2" borderId="15" xfId="1" applyNumberFormat="1" applyFont="1" applyFill="1" applyBorder="1" applyAlignment="1" applyProtection="1">
      <alignment horizontal="right"/>
    </xf>
    <xf numFmtId="43" fontId="64" fillId="0" borderId="0" xfId="1" applyFont="1" applyFill="1" applyBorder="1" applyAlignment="1" applyProtection="1">
      <alignment horizontal="right" vertical="center" wrapText="1"/>
    </xf>
    <xf numFmtId="4" fontId="33" fillId="0" borderId="0" xfId="0" applyNumberFormat="1" applyFont="1"/>
    <xf numFmtId="49" fontId="19" fillId="2" borderId="0" xfId="0" applyNumberFormat="1" applyFont="1" applyFill="1" applyBorder="1" applyAlignment="1" applyProtection="1">
      <alignment horizontal="left" vertical="center" wrapText="1"/>
    </xf>
    <xf numFmtId="0" fontId="65" fillId="0" borderId="0" xfId="0" applyNumberFormat="1" applyFont="1" applyFill="1" applyBorder="1" applyAlignment="1" applyProtection="1">
      <alignment horizontal="right" wrapText="1"/>
    </xf>
    <xf numFmtId="43" fontId="80" fillId="0" borderId="0" xfId="1" applyFont="1" applyFill="1" applyBorder="1" applyAlignment="1" applyProtection="1">
      <alignment horizontal="right" vertical="center" wrapText="1"/>
    </xf>
    <xf numFmtId="49" fontId="80" fillId="0" borderId="0" xfId="0" applyNumberFormat="1" applyFont="1" applyFill="1" applyBorder="1" applyAlignment="1" applyProtection="1">
      <alignment horizontal="left" vertical="center" wrapText="1"/>
    </xf>
    <xf numFmtId="49" fontId="80" fillId="2" borderId="0" xfId="0" applyNumberFormat="1" applyFont="1" applyFill="1" applyBorder="1" applyAlignment="1" applyProtection="1">
      <alignment horizontal="left" vertical="center" wrapText="1"/>
    </xf>
    <xf numFmtId="49" fontId="63" fillId="0" borderId="0" xfId="0" applyNumberFormat="1" applyFont="1" applyFill="1" applyBorder="1" applyAlignment="1" applyProtection="1">
      <alignment horizontal="left" vertical="center" wrapText="1"/>
    </xf>
    <xf numFmtId="37" fontId="33" fillId="0" borderId="0" xfId="0" applyNumberFormat="1" applyFont="1" applyFill="1" applyBorder="1" applyAlignment="1" applyProtection="1"/>
    <xf numFmtId="171" fontId="18" fillId="0" borderId="0" xfId="0" applyNumberFormat="1" applyFont="1" applyFill="1" applyBorder="1" applyAlignment="1" applyProtection="1"/>
    <xf numFmtId="171" fontId="17" fillId="0" borderId="0" xfId="0" applyNumberFormat="1" applyFont="1" applyFill="1" applyBorder="1" applyAlignment="1" applyProtection="1"/>
    <xf numFmtId="166" fontId="17" fillId="0" borderId="0" xfId="0" applyNumberFormat="1" applyFont="1" applyFill="1" applyBorder="1" applyAlignment="1" applyProtection="1"/>
    <xf numFmtId="171" fontId="18" fillId="0" borderId="0" xfId="0" applyNumberFormat="1" applyFont="1" applyFill="1" applyBorder="1" applyAlignment="1" applyProtection="1">
      <alignment vertical="top"/>
    </xf>
    <xf numFmtId="171" fontId="18" fillId="11" borderId="0" xfId="0" applyNumberFormat="1" applyFont="1" applyFill="1" applyBorder="1" applyAlignment="1" applyProtection="1">
      <alignment vertical="top" wrapText="1"/>
    </xf>
    <xf numFmtId="166" fontId="17" fillId="0" borderId="0" xfId="1" applyNumberFormat="1" applyFont="1" applyFill="1" applyBorder="1" applyAlignment="1" applyProtection="1">
      <alignment vertical="top"/>
    </xf>
    <xf numFmtId="43" fontId="18" fillId="0" borderId="0" xfId="1" applyFont="1" applyFill="1" applyBorder="1" applyAlignment="1" applyProtection="1"/>
    <xf numFmtId="43" fontId="17" fillId="0" borderId="0" xfId="1" applyFont="1" applyFill="1" applyBorder="1" applyAlignment="1" applyProtection="1"/>
    <xf numFmtId="166" fontId="37" fillId="0" borderId="0" xfId="1" applyNumberFormat="1" applyFont="1" applyFill="1" applyBorder="1" applyAlignment="1" applyProtection="1">
      <alignment horizontal="right" vertical="top" wrapText="1"/>
    </xf>
    <xf numFmtId="166" fontId="32" fillId="0" borderId="0" xfId="1" applyNumberFormat="1" applyFont="1" applyFill="1" applyBorder="1" applyAlignment="1" applyProtection="1">
      <alignment horizontal="right" vertical="top" wrapText="1"/>
    </xf>
    <xf numFmtId="0" fontId="18" fillId="5" borderId="0" xfId="0" applyNumberFormat="1" applyFont="1" applyFill="1" applyBorder="1" applyAlignment="1" applyProtection="1">
      <alignment horizontal="center" wrapText="1"/>
    </xf>
    <xf numFmtId="0" fontId="18" fillId="0" borderId="56" xfId="0" applyNumberFormat="1" applyFont="1" applyFill="1" applyBorder="1" applyAlignment="1" applyProtection="1"/>
    <xf numFmtId="0" fontId="18" fillId="0" borderId="56" xfId="0" applyNumberFormat="1" applyFont="1" applyFill="1" applyBorder="1" applyAlignment="1" applyProtection="1">
      <alignment horizontal="center" wrapText="1"/>
    </xf>
    <xf numFmtId="0" fontId="18" fillId="0" borderId="56" xfId="0" applyNumberFormat="1" applyFont="1" applyFill="1" applyBorder="1" applyAlignment="1" applyProtection="1">
      <alignment horizontal="center"/>
    </xf>
    <xf numFmtId="39" fontId="17" fillId="0" borderId="0" xfId="0" applyNumberFormat="1" applyFont="1" applyFill="1" applyBorder="1" applyAlignment="1" applyProtection="1"/>
    <xf numFmtId="39" fontId="17" fillId="0" borderId="56" xfId="0" applyNumberFormat="1" applyFont="1" applyFill="1" applyBorder="1" applyAlignment="1" applyProtection="1"/>
    <xf numFmtId="0" fontId="15" fillId="5" borderId="15" xfId="0" applyNumberFormat="1" applyFont="1" applyFill="1" applyBorder="1" applyAlignment="1" applyProtection="1">
      <alignment horizontal="right" vertical="top" wrapText="1"/>
    </xf>
    <xf numFmtId="0" fontId="18" fillId="5" borderId="0" xfId="0" applyNumberFormat="1" applyFont="1" applyFill="1" applyBorder="1" applyAlignment="1" applyProtection="1"/>
    <xf numFmtId="0" fontId="17" fillId="5" borderId="0" xfId="0" applyNumberFormat="1" applyFont="1" applyFill="1" applyBorder="1" applyAlignment="1" applyProtection="1">
      <alignment horizontal="left" indent="2"/>
    </xf>
    <xf numFmtId="0" fontId="17" fillId="5" borderId="0" xfId="0" applyNumberFormat="1" applyFont="1" applyFill="1" applyBorder="1" applyAlignment="1" applyProtection="1">
      <alignment horizontal="left" indent="4"/>
    </xf>
    <xf numFmtId="169" fontId="81" fillId="0" borderId="0" xfId="0" applyNumberFormat="1" applyFont="1" applyBorder="1" applyAlignment="1">
      <alignment horizontal="left"/>
    </xf>
    <xf numFmtId="0" fontId="17" fillId="5" borderId="0" xfId="0" applyNumberFormat="1" applyFont="1" applyFill="1" applyBorder="1" applyAlignment="1" applyProtection="1">
      <alignment horizontal="left" wrapText="1" indent="2"/>
    </xf>
    <xf numFmtId="0" fontId="17" fillId="5" borderId="0" xfId="0" applyNumberFormat="1" applyFont="1" applyFill="1" applyBorder="1" applyAlignment="1" applyProtection="1"/>
    <xf numFmtId="0" fontId="18" fillId="5" borderId="15" xfId="0" applyNumberFormat="1" applyFont="1" applyFill="1" applyBorder="1" applyAlignment="1" applyProtection="1"/>
    <xf numFmtId="171" fontId="24" fillId="0" borderId="0" xfId="0" applyNumberFormat="1" applyFont="1" applyFill="1" applyBorder="1" applyAlignment="1" applyProtection="1"/>
    <xf numFmtId="166" fontId="24" fillId="0" borderId="0" xfId="1" applyNumberFormat="1" applyFont="1" applyFill="1" applyBorder="1" applyAlignment="1" applyProtection="1"/>
    <xf numFmtId="171" fontId="17" fillId="0" borderId="3" xfId="0" applyNumberFormat="1" applyFont="1" applyFill="1" applyBorder="1" applyAlignment="1" applyProtection="1"/>
    <xf numFmtId="171" fontId="17" fillId="11" borderId="0" xfId="0" applyNumberFormat="1" applyFont="1" applyFill="1" applyBorder="1" applyAlignment="1" applyProtection="1">
      <alignment vertical="top"/>
    </xf>
    <xf numFmtId="171" fontId="17" fillId="11" borderId="1" xfId="0" applyNumberFormat="1" applyFont="1" applyFill="1" applyBorder="1" applyAlignment="1" applyProtection="1">
      <alignment vertical="top"/>
    </xf>
    <xf numFmtId="7" fontId="17" fillId="0" borderId="1" xfId="0" applyNumberFormat="1" applyFont="1" applyFill="1" applyBorder="1" applyAlignment="1" applyProtection="1"/>
    <xf numFmtId="4" fontId="82" fillId="0" borderId="0" xfId="0" applyNumberFormat="1" applyFont="1" applyFill="1" applyBorder="1" applyAlignment="1" applyProtection="1"/>
    <xf numFmtId="0" fontId="37" fillId="2" borderId="1" xfId="0" applyNumberFormat="1" applyFont="1" applyFill="1" applyBorder="1" applyAlignment="1" applyProtection="1">
      <alignment horizontal="right"/>
    </xf>
    <xf numFmtId="166" fontId="36" fillId="2" borderId="3" xfId="1" applyNumberFormat="1" applyFont="1" applyFill="1" applyBorder="1" applyAlignment="1" applyProtection="1"/>
    <xf numFmtId="166" fontId="36" fillId="2" borderId="0" xfId="1" applyNumberFormat="1" applyFont="1" applyFill="1" applyBorder="1" applyAlignment="1" applyProtection="1"/>
    <xf numFmtId="166" fontId="36" fillId="2" borderId="1" xfId="1" applyNumberFormat="1" applyFont="1" applyFill="1" applyBorder="1" applyAlignment="1" applyProtection="1"/>
    <xf numFmtId="166" fontId="37" fillId="2" borderId="0" xfId="0" applyNumberFormat="1" applyFont="1" applyFill="1" applyBorder="1" applyAlignment="1" applyProtection="1"/>
    <xf numFmtId="166" fontId="46" fillId="2" borderId="0" xfId="0" applyNumberFormat="1" applyFont="1" applyFill="1" applyBorder="1" applyAlignment="1" applyProtection="1"/>
    <xf numFmtId="166" fontId="36" fillId="2" borderId="0" xfId="1" applyNumberFormat="1" applyFont="1" applyFill="1" applyBorder="1" applyAlignment="1" applyProtection="1">
      <alignment horizontal="right"/>
    </xf>
    <xf numFmtId="37" fontId="45" fillId="2" borderId="0" xfId="16" applyNumberFormat="1" applyFont="1" applyFill="1" applyAlignment="1" applyProtection="1">
      <alignment horizontal="right"/>
    </xf>
    <xf numFmtId="166" fontId="36" fillId="2" borderId="1" xfId="1" applyNumberFormat="1" applyFont="1" applyFill="1" applyBorder="1" applyAlignment="1" applyProtection="1">
      <alignment horizontal="right"/>
    </xf>
    <xf numFmtId="166" fontId="36" fillId="2" borderId="0" xfId="0" applyNumberFormat="1" applyFont="1" applyFill="1" applyBorder="1" applyAlignment="1" applyProtection="1"/>
    <xf numFmtId="0" fontId="37" fillId="2" borderId="0" xfId="0" applyNumberFormat="1" applyFont="1" applyFill="1" applyBorder="1" applyAlignment="1" applyProtection="1">
      <alignment horizontal="right"/>
    </xf>
    <xf numFmtId="166" fontId="37" fillId="2" borderId="0" xfId="1" applyNumberFormat="1" applyFont="1" applyFill="1" applyBorder="1" applyAlignment="1" applyProtection="1"/>
    <xf numFmtId="166" fontId="17" fillId="2" borderId="1" xfId="1" applyNumberFormat="1" applyFont="1" applyFill="1" applyBorder="1" applyAlignment="1">
      <alignment horizontal="right" vertical="center"/>
    </xf>
    <xf numFmtId="0" fontId="36" fillId="5" borderId="0" xfId="0" applyNumberFormat="1" applyFont="1" applyFill="1" applyBorder="1" applyAlignment="1" applyProtection="1">
      <alignment horizontal="center" wrapText="1"/>
    </xf>
    <xf numFmtId="0" fontId="32" fillId="5" borderId="0" xfId="0" applyNumberFormat="1" applyFont="1" applyFill="1" applyBorder="1" applyAlignment="1" applyProtection="1">
      <alignment vertical="top" wrapText="1"/>
    </xf>
    <xf numFmtId="0" fontId="77" fillId="0" borderId="0" xfId="0" applyNumberFormat="1" applyFont="1" applyFill="1" applyBorder="1" applyAlignment="1" applyProtection="1">
      <alignment horizontal="left" vertical="center" wrapText="1"/>
    </xf>
    <xf numFmtId="0" fontId="84" fillId="13" borderId="20" xfId="0" applyNumberFormat="1" applyFont="1" applyFill="1" applyBorder="1" applyAlignment="1" applyProtection="1">
      <alignment horizontal="left" vertical="top" wrapText="1"/>
    </xf>
    <xf numFmtId="0" fontId="84" fillId="0" borderId="0" xfId="0" applyNumberFormat="1" applyFont="1" applyFill="1" applyBorder="1" applyAlignment="1" applyProtection="1">
      <alignment horizontal="left" vertical="top" wrapText="1"/>
    </xf>
    <xf numFmtId="4" fontId="84" fillId="0" borderId="0" xfId="0" applyNumberFormat="1" applyFont="1" applyFill="1" applyBorder="1" applyAlignment="1" applyProtection="1">
      <alignment horizontal="right" vertical="top" wrapText="1"/>
    </xf>
    <xf numFmtId="0" fontId="85" fillId="0" borderId="0" xfId="0" applyNumberFormat="1" applyFont="1" applyFill="1" applyBorder="1" applyAlignment="1" applyProtection="1">
      <alignment horizontal="left" vertical="center" wrapText="1"/>
    </xf>
    <xf numFmtId="49" fontId="86" fillId="0" borderId="0" xfId="0" applyNumberFormat="1" applyFont="1" applyFill="1" applyBorder="1" applyAlignment="1" applyProtection="1">
      <alignment horizontal="left" vertical="center" wrapText="1"/>
    </xf>
    <xf numFmtId="14" fontId="86" fillId="0" borderId="0" xfId="0" applyNumberFormat="1" applyFont="1" applyFill="1" applyBorder="1" applyAlignment="1" applyProtection="1">
      <alignment horizontal="left" vertical="center" wrapText="1"/>
    </xf>
    <xf numFmtId="4" fontId="86" fillId="0" borderId="0" xfId="0" applyNumberFormat="1" applyFont="1" applyFill="1" applyBorder="1" applyAlignment="1" applyProtection="1">
      <alignment horizontal="right" vertical="center" wrapText="1"/>
    </xf>
    <xf numFmtId="0" fontId="84" fillId="0" borderId="0" xfId="0" applyNumberFormat="1" applyFont="1" applyFill="1" applyBorder="1" applyAlignment="1" applyProtection="1">
      <alignment horizontal="right" vertical="top" wrapText="1"/>
    </xf>
    <xf numFmtId="43" fontId="0" fillId="0" borderId="0" xfId="1" applyNumberFormat="1" applyFont="1" applyProtection="1">
      <protection locked="0"/>
    </xf>
    <xf numFmtId="43" fontId="0" fillId="0" borderId="0" xfId="1" applyFont="1" applyProtection="1">
      <protection locked="0"/>
    </xf>
    <xf numFmtId="0" fontId="14" fillId="0" borderId="0" xfId="0" applyFont="1"/>
    <xf numFmtId="166" fontId="0" fillId="0" borderId="0" xfId="1" applyNumberFormat="1" applyFont="1" applyProtection="1">
      <protection locked="0"/>
    </xf>
    <xf numFmtId="166" fontId="0" fillId="0" borderId="0" xfId="0" applyNumberFormat="1"/>
    <xf numFmtId="0" fontId="86" fillId="0" borderId="0" xfId="0" applyNumberFormat="1" applyFont="1" applyFill="1" applyBorder="1" applyAlignment="1" applyProtection="1">
      <alignment horizontal="left" vertical="center" wrapText="1"/>
    </xf>
    <xf numFmtId="0" fontId="84" fillId="0" borderId="3" xfId="0" applyNumberFormat="1" applyFont="1" applyFill="1" applyBorder="1" applyAlignment="1" applyProtection="1">
      <alignment horizontal="left" wrapText="1"/>
    </xf>
    <xf numFmtId="4" fontId="84" fillId="0" borderId="3" xfId="0" applyNumberFormat="1" applyFont="1" applyFill="1" applyBorder="1" applyAlignment="1" applyProtection="1">
      <alignment horizontal="right" wrapText="1"/>
    </xf>
    <xf numFmtId="0" fontId="68" fillId="0" borderId="0" xfId="0" applyNumberFormat="1" applyFont="1" applyFill="1" applyBorder="1" applyAlignment="1" applyProtection="1">
      <alignment horizontal="left" vertical="top" wrapText="1"/>
    </xf>
    <xf numFmtId="49" fontId="66" fillId="0" borderId="0" xfId="0" applyNumberFormat="1" applyFont="1" applyFill="1" applyBorder="1" applyAlignment="1" applyProtection="1">
      <alignment horizontal="right" vertical="top" wrapText="1"/>
    </xf>
    <xf numFmtId="0" fontId="64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wrapText="1"/>
    </xf>
    <xf numFmtId="0" fontId="65" fillId="2" borderId="18" xfId="0" applyNumberFormat="1" applyFont="1" applyFill="1" applyBorder="1" applyAlignment="1" applyProtection="1">
      <alignment horizontal="center" vertical="top" wrapText="1"/>
    </xf>
    <xf numFmtId="0" fontId="65" fillId="2" borderId="19" xfId="0" applyNumberFormat="1" applyFont="1" applyFill="1" applyBorder="1" applyAlignment="1" applyProtection="1">
      <alignment horizontal="center" vertical="top" wrapText="1"/>
    </xf>
    <xf numFmtId="0" fontId="68" fillId="0" borderId="3" xfId="0" applyNumberFormat="1" applyFont="1" applyFill="1" applyBorder="1" applyAlignment="1" applyProtection="1">
      <alignment horizontal="left" vertical="top" wrapText="1"/>
    </xf>
    <xf numFmtId="0" fontId="65" fillId="0" borderId="0" xfId="0" applyNumberFormat="1" applyFont="1" applyFill="1" applyBorder="1" applyAlignment="1" applyProtection="1">
      <alignment horizontal="right" wrapText="1"/>
    </xf>
    <xf numFmtId="49" fontId="19" fillId="2" borderId="3" xfId="0" applyNumberFormat="1" applyFont="1" applyFill="1" applyBorder="1" applyAlignment="1" applyProtection="1">
      <alignment horizontal="center" vertical="center" wrapText="1"/>
    </xf>
    <xf numFmtId="49" fontId="19" fillId="2" borderId="0" xfId="0" applyNumberFormat="1" applyFont="1" applyFill="1" applyBorder="1" applyAlignment="1" applyProtection="1">
      <alignment horizontal="center" vertical="center" wrapText="1"/>
    </xf>
    <xf numFmtId="166" fontId="36" fillId="0" borderId="3" xfId="1" applyNumberFormat="1" applyFont="1" applyFill="1" applyBorder="1" applyAlignment="1" applyProtection="1">
      <alignment horizontal="center" wrapText="1"/>
    </xf>
    <xf numFmtId="166" fontId="36" fillId="0" borderId="0" xfId="1" applyNumberFormat="1" applyFont="1" applyFill="1" applyBorder="1" applyAlignment="1" applyProtection="1">
      <alignment horizontal="center" wrapText="1"/>
    </xf>
    <xf numFmtId="49" fontId="19" fillId="2" borderId="0" xfId="0" applyNumberFormat="1" applyFont="1" applyFill="1" applyBorder="1" applyAlignment="1" applyProtection="1">
      <alignment horizontal="left" vertical="center" wrapText="1"/>
    </xf>
    <xf numFmtId="166" fontId="36" fillId="0" borderId="3" xfId="1" applyNumberFormat="1" applyFont="1" applyFill="1" applyBorder="1" applyAlignment="1" applyProtection="1">
      <alignment horizontal="center"/>
    </xf>
    <xf numFmtId="166" fontId="36" fillId="0" borderId="0" xfId="1" applyNumberFormat="1" applyFont="1" applyFill="1" applyBorder="1" applyAlignment="1" applyProtection="1">
      <alignment horizontal="center"/>
    </xf>
    <xf numFmtId="0" fontId="78" fillId="0" borderId="0" xfId="0" applyNumberFormat="1" applyFont="1" applyFill="1" applyBorder="1" applyAlignment="1" applyProtection="1">
      <alignment horizontal="left" vertical="top" wrapText="1"/>
    </xf>
    <xf numFmtId="49" fontId="79" fillId="0" borderId="0" xfId="0" applyNumberFormat="1" applyFont="1" applyFill="1" applyBorder="1" applyAlignment="1" applyProtection="1">
      <alignment horizontal="right" vertical="top" wrapText="1"/>
    </xf>
    <xf numFmtId="4" fontId="86" fillId="0" borderId="0" xfId="0" applyNumberFormat="1" applyFont="1" applyFill="1" applyBorder="1" applyAlignment="1" applyProtection="1">
      <alignment horizontal="right" vertical="center" wrapText="1"/>
    </xf>
    <xf numFmtId="49" fontId="47" fillId="0" borderId="0" xfId="0" applyNumberFormat="1" applyFont="1" applyFill="1" applyBorder="1" applyAlignment="1" applyProtection="1">
      <alignment horizontal="left" vertical="top" wrapText="1"/>
    </xf>
    <xf numFmtId="4" fontId="84" fillId="0" borderId="0" xfId="0" applyNumberFormat="1" applyFont="1" applyFill="1" applyBorder="1" applyAlignment="1" applyProtection="1">
      <alignment horizontal="right" vertical="top" wrapText="1"/>
    </xf>
    <xf numFmtId="49" fontId="86" fillId="0" borderId="0" xfId="0" applyNumberFormat="1" applyFont="1" applyFill="1" applyBorder="1" applyAlignment="1" applyProtection="1">
      <alignment horizontal="left" vertical="center" wrapText="1"/>
    </xf>
    <xf numFmtId="0" fontId="78" fillId="0" borderId="3" xfId="0" applyNumberFormat="1" applyFont="1" applyFill="1" applyBorder="1" applyAlignment="1" applyProtection="1">
      <alignment horizontal="right" vertical="top" wrapText="1"/>
    </xf>
    <xf numFmtId="0" fontId="84" fillId="0" borderId="0" xfId="0" applyNumberFormat="1" applyFont="1" applyFill="1" applyBorder="1" applyAlignment="1" applyProtection="1">
      <alignment horizontal="right" wrapText="1"/>
    </xf>
    <xf numFmtId="0" fontId="74" fillId="0" borderId="0" xfId="0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 applyProtection="1">
      <alignment horizontal="center" wrapText="1"/>
    </xf>
    <xf numFmtId="0" fontId="76" fillId="0" borderId="0" xfId="0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 applyProtection="1">
      <alignment horizontal="left" vertical="center" wrapText="1"/>
    </xf>
    <xf numFmtId="49" fontId="77" fillId="0" borderId="0" xfId="0" applyNumberFormat="1" applyFont="1" applyFill="1" applyBorder="1" applyAlignment="1" applyProtection="1">
      <alignment horizontal="left" vertical="center" wrapText="1"/>
    </xf>
    <xf numFmtId="0" fontId="84" fillId="13" borderId="20" xfId="0" applyNumberFormat="1" applyFont="1" applyFill="1" applyBorder="1" applyAlignment="1" applyProtection="1">
      <alignment horizontal="left" vertical="top" wrapText="1"/>
    </xf>
    <xf numFmtId="0" fontId="84" fillId="13" borderId="18" xfId="0" applyNumberFormat="1" applyFont="1" applyFill="1" applyBorder="1" applyAlignment="1" applyProtection="1">
      <alignment horizontal="center" vertical="top" wrapText="1"/>
    </xf>
    <xf numFmtId="0" fontId="84" fillId="13" borderId="19" xfId="0" applyNumberFormat="1" applyFont="1" applyFill="1" applyBorder="1" applyAlignment="1" applyProtection="1">
      <alignment horizontal="center" vertical="top" wrapText="1"/>
    </xf>
    <xf numFmtId="0" fontId="84" fillId="13" borderId="21" xfId="0" applyNumberFormat="1" applyFont="1" applyFill="1" applyBorder="1" applyAlignment="1" applyProtection="1">
      <alignment horizontal="left" vertical="top" wrapText="1"/>
    </xf>
    <xf numFmtId="2" fontId="48" fillId="0" borderId="0" xfId="21" quotePrefix="1" applyNumberFormat="1" applyFont="1" applyAlignment="1">
      <alignment horizontal="left" vertical="center"/>
    </xf>
    <xf numFmtId="2" fontId="48" fillId="0" borderId="0" xfId="21" applyNumberFormat="1" applyFont="1" applyAlignment="1">
      <alignment horizontal="left" vertical="center"/>
    </xf>
    <xf numFmtId="2" fontId="48" fillId="0" borderId="0" xfId="21" applyNumberFormat="1" applyFont="1" applyAlignment="1">
      <alignment horizontal="center"/>
    </xf>
    <xf numFmtId="2" fontId="50" fillId="0" borderId="0" xfId="21" applyNumberFormat="1" applyFont="1" applyAlignment="1"/>
    <xf numFmtId="2" fontId="48" fillId="0" borderId="0" xfId="21" applyNumberFormat="1" applyFont="1" applyAlignment="1">
      <alignment horizontal="right" vertical="center" indent="2"/>
    </xf>
    <xf numFmtId="2" fontId="48" fillId="0" borderId="7" xfId="21" applyNumberFormat="1" applyFont="1" applyBorder="1" applyAlignment="1">
      <alignment horizontal="right" vertical="center" indent="2"/>
    </xf>
    <xf numFmtId="2" fontId="48" fillId="0" borderId="7" xfId="21" applyNumberFormat="1" applyFont="1" applyBorder="1" applyAlignment="1">
      <alignment horizontal="left" vertical="center"/>
    </xf>
    <xf numFmtId="2" fontId="53" fillId="0" borderId="0" xfId="21" applyNumberFormat="1" applyFont="1" applyAlignment="1">
      <alignment horizontal="center"/>
    </xf>
    <xf numFmtId="2" fontId="50" fillId="0" borderId="0" xfId="21" applyNumberFormat="1" applyFont="1" applyAlignment="1">
      <alignment horizontal="center"/>
    </xf>
    <xf numFmtId="2" fontId="50" fillId="0" borderId="8" xfId="21" applyNumberFormat="1" applyFont="1" applyBorder="1" applyAlignment="1">
      <alignment horizontal="center"/>
    </xf>
    <xf numFmtId="2" fontId="50" fillId="0" borderId="1" xfId="21" applyNumberFormat="1" applyFont="1" applyBorder="1" applyAlignment="1">
      <alignment horizontal="center"/>
    </xf>
    <xf numFmtId="2" fontId="50" fillId="0" borderId="9" xfId="21" applyNumberFormat="1" applyFont="1" applyBorder="1" applyAlignment="1">
      <alignment horizontal="center"/>
    </xf>
    <xf numFmtId="2" fontId="48" fillId="0" borderId="0" xfId="21" applyNumberFormat="1" applyFont="1" applyAlignment="1">
      <alignment vertical="center" wrapText="1"/>
    </xf>
    <xf numFmtId="0" fontId="49" fillId="0" borderId="0" xfId="0" applyFont="1"/>
    <xf numFmtId="172" fontId="50" fillId="0" borderId="4" xfId="22" applyNumberFormat="1" applyFont="1" applyBorder="1" applyAlignment="1">
      <alignment horizontal="center" vertical="center" wrapText="1"/>
    </xf>
    <xf numFmtId="172" fontId="50" fillId="0" borderId="3" xfId="22" applyNumberFormat="1" applyFont="1" applyBorder="1" applyAlignment="1"/>
    <xf numFmtId="172" fontId="50" fillId="0" borderId="5" xfId="22" applyNumberFormat="1" applyFont="1" applyBorder="1" applyAlignment="1"/>
    <xf numFmtId="172" fontId="50" fillId="0" borderId="6" xfId="22" applyNumberFormat="1" applyFont="1" applyBorder="1" applyAlignment="1"/>
    <xf numFmtId="172" fontId="50" fillId="0" borderId="0" xfId="22" applyNumberFormat="1" applyFont="1" applyAlignment="1"/>
    <xf numFmtId="172" fontId="50" fillId="0" borderId="7" xfId="22" applyNumberFormat="1" applyFont="1" applyBorder="1" applyAlignment="1"/>
    <xf numFmtId="2" fontId="50" fillId="0" borderId="4" xfId="21" applyNumberFormat="1" applyFont="1" applyBorder="1" applyAlignment="1">
      <alignment vertical="center" wrapText="1"/>
    </xf>
    <xf numFmtId="2" fontId="50" fillId="0" borderId="5" xfId="21" applyNumberFormat="1" applyFont="1" applyBorder="1" applyAlignment="1">
      <alignment vertical="center" wrapText="1"/>
    </xf>
    <xf numFmtId="2" fontId="50" fillId="0" borderId="6" xfId="21" applyNumberFormat="1" applyFont="1" applyBorder="1" applyAlignment="1">
      <alignment vertical="center" wrapText="1"/>
    </xf>
    <xf numFmtId="2" fontId="50" fillId="0" borderId="7" xfId="21" applyNumberFormat="1" applyFont="1" applyBorder="1" applyAlignment="1">
      <alignment vertical="center" wrapText="1"/>
    </xf>
    <xf numFmtId="2" fontId="50" fillId="0" borderId="4" xfId="21" applyNumberFormat="1" applyFont="1" applyBorder="1" applyAlignment="1">
      <alignment horizontal="left" vertical="center" wrapText="1"/>
    </xf>
    <xf numFmtId="2" fontId="50" fillId="0" borderId="3" xfId="21" applyNumberFormat="1" applyFont="1" applyBorder="1" applyAlignment="1">
      <alignment horizontal="left" vertical="center" wrapText="1"/>
    </xf>
    <xf numFmtId="2" fontId="50" fillId="0" borderId="5" xfId="21" applyNumberFormat="1" applyFont="1" applyBorder="1" applyAlignment="1">
      <alignment horizontal="left" vertical="center" wrapText="1"/>
    </xf>
    <xf numFmtId="2" fontId="50" fillId="0" borderId="6" xfId="21" applyNumberFormat="1" applyFont="1" applyBorder="1" applyAlignment="1">
      <alignment horizontal="left" vertical="center" wrapText="1"/>
    </xf>
    <xf numFmtId="2" fontId="50" fillId="0" borderId="0" xfId="21" applyNumberFormat="1" applyFont="1" applyBorder="1" applyAlignment="1">
      <alignment horizontal="left" vertical="center" wrapText="1"/>
    </xf>
    <xf numFmtId="2" fontId="50" fillId="0" borderId="0" xfId="21" applyNumberFormat="1" applyFont="1" applyAlignment="1">
      <alignment horizontal="left" vertical="center" wrapText="1"/>
    </xf>
    <xf numFmtId="2" fontId="50" fillId="0" borderId="7" xfId="21" applyNumberFormat="1" applyFont="1" applyBorder="1" applyAlignment="1">
      <alignment horizontal="left" vertical="center" wrapText="1"/>
    </xf>
    <xf numFmtId="2" fontId="50" fillId="0" borderId="8" xfId="21" applyNumberFormat="1" applyFont="1" applyBorder="1" applyAlignment="1">
      <alignment horizontal="left" vertical="center" wrapText="1"/>
    </xf>
    <xf numFmtId="2" fontId="50" fillId="0" borderId="1" xfId="21" applyNumberFormat="1" applyFont="1" applyBorder="1" applyAlignment="1">
      <alignment horizontal="left" vertical="center" wrapText="1"/>
    </xf>
    <xf numFmtId="2" fontId="50" fillId="0" borderId="9" xfId="21" applyNumberFormat="1" applyFont="1" applyBorder="1" applyAlignment="1">
      <alignment horizontal="left" vertical="center" wrapText="1"/>
    </xf>
    <xf numFmtId="2" fontId="48" fillId="0" borderId="2" xfId="21" applyNumberFormat="1" applyFont="1" applyBorder="1" applyAlignment="1">
      <alignment horizontal="center"/>
    </xf>
    <xf numFmtId="2" fontId="48" fillId="0" borderId="16" xfId="21" applyNumberFormat="1" applyFont="1" applyBorder="1" applyAlignment="1">
      <alignment horizontal="center"/>
    </xf>
    <xf numFmtId="0" fontId="62" fillId="0" borderId="27" xfId="0" applyFont="1" applyBorder="1" applyAlignment="1">
      <alignment horizontal="center" vertical="distributed"/>
    </xf>
    <xf numFmtId="0" fontId="62" fillId="0" borderId="26" xfId="0" applyFont="1" applyBorder="1" applyAlignment="1">
      <alignment horizontal="center" vertical="distributed"/>
    </xf>
    <xf numFmtId="0" fontId="62" fillId="0" borderId="28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4" xfId="0" applyFont="1" applyBorder="1" applyAlignment="1">
      <alignment horizontal="center" wrapText="1"/>
    </xf>
    <xf numFmtId="0" fontId="62" fillId="0" borderId="3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62" fillId="0" borderId="25" xfId="0" applyFont="1" applyBorder="1" applyAlignment="1">
      <alignment horizontal="center" wrapText="1"/>
    </xf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 textRotation="90" wrapText="1"/>
    </xf>
    <xf numFmtId="0" fontId="62" fillId="0" borderId="26" xfId="0" applyFont="1" applyBorder="1" applyAlignment="1">
      <alignment horizontal="center" textRotation="90" wrapText="1"/>
    </xf>
    <xf numFmtId="0" fontId="19" fillId="11" borderId="42" xfId="0" applyFont="1" applyFill="1" applyBorder="1" applyAlignment="1">
      <alignment horizontal="center" vertical="center" wrapText="1"/>
    </xf>
    <xf numFmtId="0" fontId="19" fillId="11" borderId="25" xfId="0" applyFont="1" applyFill="1" applyBorder="1" applyAlignment="1">
      <alignment horizontal="center" vertical="center" wrapText="1"/>
    </xf>
    <xf numFmtId="0" fontId="57" fillId="0" borderId="0" xfId="0" quotePrefix="1" applyFont="1" applyAlignment="1">
      <alignment horizontal="left"/>
    </xf>
    <xf numFmtId="0" fontId="57" fillId="0" borderId="0" xfId="0" applyFont="1" applyAlignment="1">
      <alignment horizontal="left"/>
    </xf>
    <xf numFmtId="0" fontId="19" fillId="11" borderId="46" xfId="0" applyFont="1" applyFill="1" applyBorder="1" applyAlignment="1">
      <alignment horizontal="center" vertical="center" wrapText="1"/>
    </xf>
    <xf numFmtId="0" fontId="19" fillId="11" borderId="47" xfId="0" applyFont="1" applyFill="1" applyBorder="1" applyAlignment="1">
      <alignment horizontal="center" vertical="center" wrapText="1"/>
    </xf>
    <xf numFmtId="0" fontId="19" fillId="11" borderId="43" xfId="0" applyFont="1" applyFill="1" applyBorder="1" applyAlignment="1">
      <alignment horizontal="center" vertical="center" wrapText="1"/>
    </xf>
    <xf numFmtId="0" fontId="19" fillId="11" borderId="44" xfId="0" applyFont="1" applyFill="1" applyBorder="1" applyAlignment="1">
      <alignment horizontal="center" vertical="center" wrapText="1"/>
    </xf>
    <xf numFmtId="0" fontId="19" fillId="11" borderId="41" xfId="0" applyFont="1" applyFill="1" applyBorder="1" applyAlignment="1">
      <alignment horizontal="center" vertical="center" wrapText="1"/>
    </xf>
    <xf numFmtId="0" fontId="19" fillId="11" borderId="40" xfId="0" applyFont="1" applyFill="1" applyBorder="1" applyAlignment="1">
      <alignment horizontal="center" vertical="center" wrapText="1"/>
    </xf>
    <xf numFmtId="0" fontId="19" fillId="11" borderId="42" xfId="0" applyFont="1" applyFill="1" applyBorder="1" applyAlignment="1">
      <alignment horizontal="center" vertical="center" textRotation="154" wrapText="1"/>
    </xf>
    <xf numFmtId="0" fontId="19" fillId="11" borderId="25" xfId="0" applyFont="1" applyFill="1" applyBorder="1" applyAlignment="1">
      <alignment horizontal="center" vertical="center" textRotation="154" wrapText="1"/>
    </xf>
    <xf numFmtId="0" fontId="19" fillId="11" borderId="45" xfId="0" applyFont="1" applyFill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</cellXfs>
  <cellStyles count="32">
    <cellStyle name="Brand Default 2" xfId="4"/>
    <cellStyle name="Brand Subtitle with Underline" xfId="24"/>
    <cellStyle name="Brand Title" xfId="23"/>
    <cellStyle name="Comma" xfId="1" builtinId="3"/>
    <cellStyle name="Comma 2" xfId="2"/>
    <cellStyle name="Comma 3" xfId="29"/>
    <cellStyle name="Comma 4" xfId="31"/>
    <cellStyle name="Comma 5" xfId="5"/>
    <cellStyle name="Comma_CIT Template (shqip)" xfId="22"/>
    <cellStyle name="Hyperlink" xfId="19" builtinId="8"/>
    <cellStyle name="Normal" xfId="0" builtinId="0"/>
    <cellStyle name="Normal 2" xfId="25"/>
    <cellStyle name="Normal 3" xfId="8"/>
    <cellStyle name="Normal 4" xfId="26"/>
    <cellStyle name="Normal 5" xfId="28"/>
    <cellStyle name="Normal 6" xfId="30"/>
    <cellStyle name="Normal_ct telecom_trial balance (printed on 24.02.2009)" xfId="20"/>
    <cellStyle name="Normal_Template CIT tax return in English" xfId="21"/>
    <cellStyle name="Normal_TERNA Draft Group Reporting 31 December 2009" xfId="27"/>
    <cellStyle name="Normale_BILANCIO FKT 1997" xfId="3"/>
    <cellStyle name="Percent 2" xfId="6"/>
    <cellStyle name="Smart Bold" xfId="11"/>
    <cellStyle name="Smart Forecast" xfId="12"/>
    <cellStyle name="Smart General" xfId="13"/>
    <cellStyle name="Smart Highlight" xfId="14"/>
    <cellStyle name="Smart Percent" xfId="15"/>
    <cellStyle name="Smart Source" xfId="16"/>
    <cellStyle name="Smart Subtitle 1" xfId="10"/>
    <cellStyle name="Smart Subtitle 2" xfId="9"/>
    <cellStyle name="Smart Subtotal" xfId="17"/>
    <cellStyle name="Smart Title" xfId="7"/>
    <cellStyle name="Smart Total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66775" cy="457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383485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4900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88210</xdr:colOff>
      <xdr:row>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382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554935</xdr:colOff>
      <xdr:row>2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191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1</xdr:row>
      <xdr:rowOff>161925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382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1</xdr:row>
      <xdr:rowOff>161925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191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1</xdr:row>
      <xdr:rowOff>161925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191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1</xdr:row>
      <xdr:rowOff>161925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382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1</xdr:row>
      <xdr:rowOff>161925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191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554935</xdr:colOff>
      <xdr:row>2</xdr:row>
      <xdr:rowOff>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38200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15</xdr:col>
      <xdr:colOff>28575</xdr:colOff>
      <xdr:row>131</xdr:row>
      <xdr:rowOff>180975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478000"/>
          <a:ext cx="8562975" cy="10658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180975</xdr:colOff>
      <xdr:row>52</xdr:row>
      <xdr:rowOff>114300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8715375" cy="98298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14</xdr:col>
      <xdr:colOff>447675</xdr:colOff>
      <xdr:row>110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05450"/>
          <a:ext cx="8372475" cy="12334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14</xdr:col>
      <xdr:colOff>142875</xdr:colOff>
      <xdr:row>76</xdr:row>
      <xdr:rowOff>47625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925"/>
          <a:ext cx="8067675" cy="1219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window.parent.%20myFaqeCelje.kontrolloTeDrejta('Shto_FleteKontabel.aspx?shtim_modifikim=modifikim&amp;id=609245&amp;numur=1')" TargetMode="External"/><Relationship Id="rId299" Type="http://schemas.openxmlformats.org/officeDocument/2006/relationships/hyperlink" Target="javascript:window.parent.%20myFaqeCelje.kontrolloTeDrejta('Shto_FleteKontabel.aspx?shtim_modifikim=modifikim&amp;id=271432&amp;numur=3')" TargetMode="External"/><Relationship Id="rId671" Type="http://schemas.openxmlformats.org/officeDocument/2006/relationships/hyperlink" Target="javascript:window.parent.%20myFaqeCelje.kontrolloTeDrejta('Shto_FleteKontabel.aspx?shtim_modifikim=modifikim&amp;id=270529&amp;numur=01')" TargetMode="External"/><Relationship Id="rId21" Type="http://schemas.openxmlformats.org/officeDocument/2006/relationships/hyperlink" Target="javascript:window.parent.%20myFaqeCelje.kontrolloTeDrejta('Shto_FleteKontabel.aspx?shtim_modifikim=modifikim&amp;id=513183&amp;numur=R4575')" TargetMode="External"/><Relationship Id="rId63" Type="http://schemas.openxmlformats.org/officeDocument/2006/relationships/hyperlink" Target="javascript:window.parent.%20myFaqeCelje.kontrolloTeDrejta('Shto_FleteKontabel.aspx?shtim_modifikim=modifikim&amp;id=608926&amp;numur=33')" TargetMode="External"/><Relationship Id="rId159" Type="http://schemas.openxmlformats.org/officeDocument/2006/relationships/hyperlink" Target="javascript:window.parent.%20myFaqeCelje.kontrolloTeDrejta('Shto_FleteKontabel.aspx?shtim_modifikim=modifikim&amp;id=271596&amp;numur=16')" TargetMode="External"/><Relationship Id="rId324" Type="http://schemas.openxmlformats.org/officeDocument/2006/relationships/hyperlink" Target="javascript:window.parent.%20myFaqeCelje.kontrolloTeDrejta('Shto_FleteKontabel.aspx?shtim_modifikim=modifikim&amp;id=271644&amp;numur=28')" TargetMode="External"/><Relationship Id="rId366" Type="http://schemas.openxmlformats.org/officeDocument/2006/relationships/hyperlink" Target="javascript:window.parent.%20myFaqeCelje.kontrolloTeDrejta('Shto_FleteKontabel.aspx?shtim_modifikim=modifikim&amp;id=566815&amp;numur=74')" TargetMode="External"/><Relationship Id="rId531" Type="http://schemas.openxmlformats.org/officeDocument/2006/relationships/hyperlink" Target="javascript:window.parent.%20myFaqeCelje.kontrolloTeDrejta('Shto_FleteKontabel.aspx?shtim_modifikim=modifikim&amp;id=413189&amp;numur=28')" TargetMode="External"/><Relationship Id="rId573" Type="http://schemas.openxmlformats.org/officeDocument/2006/relationships/hyperlink" Target="javascript:window.parent.%20myFaqeCelje.kontrolloTeDrejta('Shto_FleteKontabel.aspx?shtim_modifikim=modifikim&amp;id=392472&amp;numur=3')" TargetMode="External"/><Relationship Id="rId629" Type="http://schemas.openxmlformats.org/officeDocument/2006/relationships/hyperlink" Target="javascript:window.parent.%20myFaqeCelje.kontrolloTeDrejta('Shto_FleteKontabel.aspx?shtim_modifikim=modifikim&amp;id=271593&amp;numur=15')" TargetMode="External"/><Relationship Id="rId170" Type="http://schemas.openxmlformats.org/officeDocument/2006/relationships/hyperlink" Target="javascript:window.parent.%20myFaqeCelje.kontrolloTeDrejta('Shto_FleteKontabel.aspx?shtim_modifikim=modifikim&amp;id=392476&amp;numur=4')" TargetMode="External"/><Relationship Id="rId226" Type="http://schemas.openxmlformats.org/officeDocument/2006/relationships/hyperlink" Target="javascript:window.parent.%20myFaqeCelje.kontrolloTeDrejta('Shto_FleteKontabel.aspx?shtim_modifikim=modifikim&amp;id=363621&amp;numur=007')" TargetMode="External"/><Relationship Id="rId433" Type="http://schemas.openxmlformats.org/officeDocument/2006/relationships/hyperlink" Target="javascript:window.parent.%20myFaqeCelje.kontrolloTeDrejta('Shto_FleteKontabel.aspx?shtim_modifikim=modifikim&amp;id=463948&amp;numur=61')" TargetMode="External"/><Relationship Id="rId268" Type="http://schemas.openxmlformats.org/officeDocument/2006/relationships/hyperlink" Target="javascript:window.parent.%20myFaqeCelje.kontrolloTeDrejta('Shto_FleteKontabel.aspx?shtim_modifikim=modifikim&amp;id=270504&amp;numur=01')" TargetMode="External"/><Relationship Id="rId475" Type="http://schemas.openxmlformats.org/officeDocument/2006/relationships/hyperlink" Target="javascript:window.parent.%20myFaqeCelje.kontrolloTeDrejta('Shto_FleteKontabel.aspx?shtim_modifikim=modifikim&amp;id=513201&amp;numur=037884')" TargetMode="External"/><Relationship Id="rId640" Type="http://schemas.openxmlformats.org/officeDocument/2006/relationships/hyperlink" Target="javascript:window.parent.%20myFaqeCelje.kontrolloTeDrejta('Shto_FleteKontabel.aspx?shtim_modifikim=modifikim&amp;id=271639&amp;numur=26')" TargetMode="External"/><Relationship Id="rId32" Type="http://schemas.openxmlformats.org/officeDocument/2006/relationships/hyperlink" Target="javascript:window.parent.%20myFaqeCelje.kontrolloTeDrejta('Shto_FleteKontabel.aspx?shtim_modifikim=modifikim&amp;id=621464&amp;numur=1/1')" TargetMode="External"/><Relationship Id="rId74" Type="http://schemas.openxmlformats.org/officeDocument/2006/relationships/hyperlink" Target="javascript:window.parent.%20myFaqeCelje.kontrolloTeDrejta('Shto_FleteKontabel.aspx?shtim_modifikim=modifikim&amp;id=270529&amp;numur=01')" TargetMode="External"/><Relationship Id="rId128" Type="http://schemas.openxmlformats.org/officeDocument/2006/relationships/hyperlink" Target="javascript:window.parent.%20myFaqeCelje.kontrolloTeDrejta('Shto_FleteKontabel.aspx?shtim_modifikim=modifikim&amp;id=270504&amp;numur=01')" TargetMode="External"/><Relationship Id="rId335" Type="http://schemas.openxmlformats.org/officeDocument/2006/relationships/hyperlink" Target="javascript:window.parent.%20myFaqeCelje.kontrolloTeDrejta('Shto_FleteKontabel.aspx?shtim_modifikim=modifikim&amp;id=271673&amp;numur=39')" TargetMode="External"/><Relationship Id="rId377" Type="http://schemas.openxmlformats.org/officeDocument/2006/relationships/hyperlink" Target="javascript:window.parent.%20myFaqeCelje.kontrolloTeDrejta('Shto_FleteKontabel.aspx?shtim_modifikim=modifikim&amp;id=271752&amp;numur=6')" TargetMode="External"/><Relationship Id="rId500" Type="http://schemas.openxmlformats.org/officeDocument/2006/relationships/hyperlink" Target="javascript:window.parent.%20myFaqeCelje.kontrolloTeDrejta('Shto_FleteKontabel.aspx?shtim_modifikim=modifikim&amp;id=463915&amp;numur=54')" TargetMode="External"/><Relationship Id="rId542" Type="http://schemas.openxmlformats.org/officeDocument/2006/relationships/hyperlink" Target="javascript:window.parent.%20myFaqeCelje.kontrolloTeDrejta('Shto_FleteKontabel.aspx?shtim_modifikim=modifikim&amp;id=463938&amp;numur=58')" TargetMode="External"/><Relationship Id="rId584" Type="http://schemas.openxmlformats.org/officeDocument/2006/relationships/hyperlink" Target="javascript:window.parent.%20myFaqeCelje.kontrolloTeDrejta('Shto_FleteKontabel.aspx?shtim_modifikim=modifikim&amp;id=392467&amp;numur=2')" TargetMode="External"/><Relationship Id="rId5" Type="http://schemas.openxmlformats.org/officeDocument/2006/relationships/hyperlink" Target="javascript:window.parent.%20myFaqeCelje.kontrolloTeDrejta('Shto_FleteKontabel.aspx?shtim_modifikim=modifikim&amp;id=270504&amp;numur=01')" TargetMode="External"/><Relationship Id="rId181" Type="http://schemas.openxmlformats.org/officeDocument/2006/relationships/hyperlink" Target="javascript:window.parent.%20myFaqeCelje.kontrolloTeDrejta('Shto_FleteKontabel.aspx?shtim_modifikim=modifikim&amp;id=493839&amp;numur=71')" TargetMode="External"/><Relationship Id="rId237" Type="http://schemas.openxmlformats.org/officeDocument/2006/relationships/hyperlink" Target="javascript:window.parent.%20myFaqeCelje.kontrolloTeDrejta('Shto_FleteKontabel.aspx?shtim_modifikim=modifikim&amp;id=608954&amp;numur=01')" TargetMode="External"/><Relationship Id="rId402" Type="http://schemas.openxmlformats.org/officeDocument/2006/relationships/hyperlink" Target="javascript:window.parent.%20myFaqeCelje.kontrolloTeDrejta('Shto_FleteKontabel.aspx?shtim_modifikim=modifikim&amp;id=608081&amp;numur=30')" TargetMode="External"/><Relationship Id="rId279" Type="http://schemas.openxmlformats.org/officeDocument/2006/relationships/hyperlink" Target="javascript:window.parent.%20myFaqeCelje.kontrolloTeDrejta('Shto_FleteKontabel.aspx?shtim_modifikim=modifikim&amp;id=271836&amp;numur=4')" TargetMode="External"/><Relationship Id="rId444" Type="http://schemas.openxmlformats.org/officeDocument/2006/relationships/hyperlink" Target="javascript:window.parent.%20myFaqeCelje.kontrolloTeDrejta('Shto_FleteKontabel.aspx?shtim_modifikim=modifikim&amp;id=493866&amp;numur=74')" TargetMode="External"/><Relationship Id="rId486" Type="http://schemas.openxmlformats.org/officeDocument/2006/relationships/hyperlink" Target="javascript:window.parent.%20myFaqeCelje.kontrolloTeDrejta('Shto_FleteKontabel.aspx?shtim_modifikim=modifikim&amp;id=271796&amp;numur=14')" TargetMode="External"/><Relationship Id="rId651" Type="http://schemas.openxmlformats.org/officeDocument/2006/relationships/hyperlink" Target="javascript:window.parent.%20myFaqeCelje.kontrolloTeDrejta('Shto_FleteKontabel.aspx?shtim_modifikim=modifikim&amp;id=615756&amp;numur=17')" TargetMode="External"/><Relationship Id="rId43" Type="http://schemas.openxmlformats.org/officeDocument/2006/relationships/hyperlink" Target="javascript:window.parent.%20myFaqeCelje.kontrolloTeDrejta('Shto_FleteKontabel.aspx?shtim_modifikim=modifikim&amp;id=413224&amp;numur=32')" TargetMode="External"/><Relationship Id="rId139" Type="http://schemas.openxmlformats.org/officeDocument/2006/relationships/hyperlink" Target="javascript:window.parent.%20myFaqeCelje.kontrolloTeDrejta('Shto_FleteKontabel.aspx?shtim_modifikim=modifikim&amp;id=392467&amp;numur=2')" TargetMode="External"/><Relationship Id="rId290" Type="http://schemas.openxmlformats.org/officeDocument/2006/relationships/hyperlink" Target="javascript:window.parent.%20myFaqeCelje.kontrolloTeDrejta('Shto_FleteKontabel.aspx?shtim_modifikim=modifikim&amp;id=608929&amp;numur=005')" TargetMode="External"/><Relationship Id="rId304" Type="http://schemas.openxmlformats.org/officeDocument/2006/relationships/hyperlink" Target="javascript:window.parent.%20myFaqeCelje.kontrolloTeDrejta('Shto_FleteKontabel.aspx?shtim_modifikim=modifikim&amp;id=271575&amp;numur=10')" TargetMode="External"/><Relationship Id="rId346" Type="http://schemas.openxmlformats.org/officeDocument/2006/relationships/hyperlink" Target="javascript:window.parent.%20myFaqeCelje.kontrolloTeDrejta('Shto_FleteKontabel.aspx?shtim_modifikim=modifikim&amp;id=271725&amp;numur=52')" TargetMode="External"/><Relationship Id="rId388" Type="http://schemas.openxmlformats.org/officeDocument/2006/relationships/hyperlink" Target="javascript:window.parent.%20myFaqeCelje.kontrolloTeDrejta('Shto_FleteKontabel.aspx?shtim_modifikim=modifikim&amp;id=271818&amp;numur=19')" TargetMode="External"/><Relationship Id="rId511" Type="http://schemas.openxmlformats.org/officeDocument/2006/relationships/hyperlink" Target="javascript:window.parent.%20myFaqeCelje.kontrolloTeDrejta('Shto_FleteKontabel.aspx?shtim_modifikim=modifikim&amp;id=621464&amp;numur=1/1')" TargetMode="External"/><Relationship Id="rId553" Type="http://schemas.openxmlformats.org/officeDocument/2006/relationships/hyperlink" Target="javascript:window.parent.%20myFaqeCelje.kontrolloTeDrejta('Shto_FleteKontabel.aspx?shtim_modifikim=modifikim&amp;id=566808&amp;numur=90')" TargetMode="External"/><Relationship Id="rId609" Type="http://schemas.openxmlformats.org/officeDocument/2006/relationships/hyperlink" Target="javascript:window.parent.%20myFaqeCelje.kontrolloTeDrejta('Shto_FleteKontabel.aspx?shtim_modifikim=modifikim&amp;id=271635&amp;numur=25')" TargetMode="External"/><Relationship Id="rId85" Type="http://schemas.openxmlformats.org/officeDocument/2006/relationships/hyperlink" Target="javascript:window.parent.%20myFaqeCelje.kontrolloTeDrejta('Shto_FleteKontabel.aspx?shtim_modifikim=modifikim&amp;id=540838&amp;numur=38/1')" TargetMode="External"/><Relationship Id="rId150" Type="http://schemas.openxmlformats.org/officeDocument/2006/relationships/hyperlink" Target="javascript:window.parent.%20myFaqeCelje.kontrolloTeDrejta('Shto_FleteKontabel.aspx?shtim_modifikim=modifikim&amp;id=270504&amp;numur=01')" TargetMode="External"/><Relationship Id="rId192" Type="http://schemas.openxmlformats.org/officeDocument/2006/relationships/hyperlink" Target="javascript:window.parent.%20myFaqeCelje.kontrolloTeDrejta('Shto_FleteKontabel.aspx?shtim_modifikim=modifikim&amp;id=392467&amp;numur=2')" TargetMode="External"/><Relationship Id="rId206" Type="http://schemas.openxmlformats.org/officeDocument/2006/relationships/hyperlink" Target="javascript:window.parent.%20myFaqeCelje.kontrolloTeDrejta('Shto_FleteKontabel.aspx?shtim_modifikim=modifikim&amp;id=392472&amp;numur=3')" TargetMode="External"/><Relationship Id="rId413" Type="http://schemas.openxmlformats.org/officeDocument/2006/relationships/hyperlink" Target="javascript:window.parent.%20myFaqeCelje.kontrolloTeDrejta('Shto_FleteKontabel.aspx?shtim_modifikim=modifikim&amp;id=614044&amp;numur=42')" TargetMode="External"/><Relationship Id="rId595" Type="http://schemas.openxmlformats.org/officeDocument/2006/relationships/hyperlink" Target="javascript:window.parent.%20myFaqeCelje.kontrolloTeDrejta('Shto_FleteKontabel.aspx?shtim_modifikim=modifikim&amp;id=606805&amp;numur=9')" TargetMode="External"/><Relationship Id="rId248" Type="http://schemas.openxmlformats.org/officeDocument/2006/relationships/hyperlink" Target="javascript:window.parent.%20myFaqeCelje.kontrolloTeDrejta('Shto_FleteKontabel.aspx?shtim_modifikim=modifikim&amp;id=615837&amp;numur=10')" TargetMode="External"/><Relationship Id="rId455" Type="http://schemas.openxmlformats.org/officeDocument/2006/relationships/hyperlink" Target="javascript:window.parent.%20myFaqeCelje.kontrolloTeDrejta('Shto_FleteKontabel.aspx?shtim_modifikim=modifikim&amp;id=566802&amp;numur=82')" TargetMode="External"/><Relationship Id="rId497" Type="http://schemas.openxmlformats.org/officeDocument/2006/relationships/hyperlink" Target="javascript:window.parent.%20myFaqeCelje.kontrolloTeDrejta('Shto_FleteKontabel.aspx?shtim_modifikim=modifikim&amp;id=614049&amp;numur=49')" TargetMode="External"/><Relationship Id="rId620" Type="http://schemas.openxmlformats.org/officeDocument/2006/relationships/hyperlink" Target="javascript:window.parent.%20myFaqeCelje.kontrolloTeDrejta('Shto_FleteKontabel.aspx?shtim_modifikim=modifikim&amp;id=271663&amp;numur=36')" TargetMode="External"/><Relationship Id="rId662" Type="http://schemas.openxmlformats.org/officeDocument/2006/relationships/hyperlink" Target="javascript:window.parent.%20myFaqeCelje.kontrolloTeDrejta('Shto_FleteKontabel.aspx?shtim_modifikim=modifikim&amp;id=615660&amp;numur=9')" TargetMode="External"/><Relationship Id="rId12" Type="http://schemas.openxmlformats.org/officeDocument/2006/relationships/hyperlink" Target="javascript:window.parent.%20myFaqeCelje.kontrolloTeDrejta('Shto_FleteKontabel.aspx?shtim_modifikim=modifikim&amp;id=387897&amp;numur=13')" TargetMode="External"/><Relationship Id="rId108" Type="http://schemas.openxmlformats.org/officeDocument/2006/relationships/hyperlink" Target="javascript:window.parent.%20myFaqeCelje.kontrolloTeDrejta('Shto_FleteKontabel.aspx?shtim_modifikim=modifikim&amp;id=606724&amp;numur=R6456')" TargetMode="External"/><Relationship Id="rId315" Type="http://schemas.openxmlformats.org/officeDocument/2006/relationships/hyperlink" Target="javascript:window.parent.%20myFaqeCelje.kontrolloTeDrejta('Shto_FleteKontabel.aspx?shtim_modifikim=modifikim&amp;id=271610&amp;numur=19')" TargetMode="External"/><Relationship Id="rId357" Type="http://schemas.openxmlformats.org/officeDocument/2006/relationships/hyperlink" Target="javascript:window.parent.%20myFaqeCelje.kontrolloTeDrejta('Shto_FleteKontabel.aspx?shtim_modifikim=modifikim&amp;id=614018&amp;numur=61/1')" TargetMode="External"/><Relationship Id="rId522" Type="http://schemas.openxmlformats.org/officeDocument/2006/relationships/hyperlink" Target="javascript:window.parent.%20myFaqeCelje.kontrolloTeDrejta('Shto_FleteKontabel.aspx?shtim_modifikim=modifikim&amp;id=444524&amp;numur=27')" TargetMode="External"/><Relationship Id="rId54" Type="http://schemas.openxmlformats.org/officeDocument/2006/relationships/hyperlink" Target="javascript:window.parent.%20myFaqeCelje.kontrolloTeDrejta('Shto_FleteKontabel.aspx?shtim_modifikim=modifikim&amp;id=608231&amp;numur=17')" TargetMode="External"/><Relationship Id="rId96" Type="http://schemas.openxmlformats.org/officeDocument/2006/relationships/hyperlink" Target="javascript:window.parent.%20myFaqeCelje.kontrolloTeDrejta('Shto_FleteKontabel.aspx?shtim_modifikim=modifikim&amp;id=463944&amp;numur=60')" TargetMode="External"/><Relationship Id="rId161" Type="http://schemas.openxmlformats.org/officeDocument/2006/relationships/hyperlink" Target="javascript:window.parent.%20myFaqeCelje.kontrolloTeDrejta('Shto_FleteKontabel.aspx?shtim_modifikim=modifikim&amp;id=271606&amp;numur=18')" TargetMode="External"/><Relationship Id="rId217" Type="http://schemas.openxmlformats.org/officeDocument/2006/relationships/hyperlink" Target="javascript:window.parent.%20myFaqeCelje.kontrolloTeDrejta('Shto_FleteKontabel.aspx?shtim_modifikim=modifikim&amp;id=608929&amp;numur=005')" TargetMode="External"/><Relationship Id="rId399" Type="http://schemas.openxmlformats.org/officeDocument/2006/relationships/hyperlink" Target="javascript:window.parent.%20myFaqeCelje.kontrolloTeDrejta('Shto_FleteKontabel.aspx?shtim_modifikim=modifikim&amp;id=413182&amp;numur=27')" TargetMode="External"/><Relationship Id="rId564" Type="http://schemas.openxmlformats.org/officeDocument/2006/relationships/hyperlink" Target="javascript:window.parent.%20myFaqeCelje.kontrolloTeDrejta('Shto_FleteKontabel.aspx?shtim_modifikim=modifikim&amp;id=513194&amp;numur=162772')" TargetMode="External"/><Relationship Id="rId259" Type="http://schemas.openxmlformats.org/officeDocument/2006/relationships/hyperlink" Target="javascript:window.parent.%20myFaqeCelje.kontrolloTeDrejta('Shto_FleteKontabel.aspx?shtim_modifikim=modifikim&amp;id=615798&amp;numur=4')" TargetMode="External"/><Relationship Id="rId424" Type="http://schemas.openxmlformats.org/officeDocument/2006/relationships/hyperlink" Target="javascript:window.parent.%20myFaqeCelje.kontrolloTeDrejta('Shto_FleteKontabel.aspx?shtim_modifikim=modifikim&amp;id=615667&amp;numur=53')" TargetMode="External"/><Relationship Id="rId466" Type="http://schemas.openxmlformats.org/officeDocument/2006/relationships/hyperlink" Target="javascript:window.parent.%20myFaqeCelje.kontrolloTeDrejta('Shto_FleteKontabel.aspx?shtim_modifikim=modifikim&amp;id=615669&amp;numur=94')" TargetMode="External"/><Relationship Id="rId631" Type="http://schemas.openxmlformats.org/officeDocument/2006/relationships/hyperlink" Target="javascript:window.parent.%20myFaqeCelje.kontrolloTeDrejta('Shto_FleteKontabel.aspx?shtim_modifikim=modifikim&amp;id=271597&amp;numur=17')" TargetMode="External"/><Relationship Id="rId673" Type="http://schemas.openxmlformats.org/officeDocument/2006/relationships/hyperlink" Target="javascript:window.parent.%20myFaqeCelje.kontrolloTeDrejta('Shto_FleteKontabel.aspx?shtim_modifikim=modifikim&amp;id=270628&amp;numur=VKB')" TargetMode="External"/><Relationship Id="rId23" Type="http://schemas.openxmlformats.org/officeDocument/2006/relationships/hyperlink" Target="javascript:window.parent.%20myFaqeCelje.kontrolloTeDrejta('Shto_FleteKontabel.aspx?shtim_modifikim=modifikim&amp;id=513176&amp;numur=R4836')" TargetMode="External"/><Relationship Id="rId119" Type="http://schemas.openxmlformats.org/officeDocument/2006/relationships/hyperlink" Target="javascript:window.parent.%20myFaqeCelje.kontrolloTeDrejta('Shto_FleteKontabel.aspx?shtim_modifikim=modifikim&amp;id=621556&amp;numur=5/5')" TargetMode="External"/><Relationship Id="rId270" Type="http://schemas.openxmlformats.org/officeDocument/2006/relationships/hyperlink" Target="javascript:window.parent.%20myFaqeCelje.kontrolloTeDrejta('Shto_FleteKontabel.aspx?shtim_modifikim=modifikim&amp;id=271840&amp;numur=16')" TargetMode="External"/><Relationship Id="rId326" Type="http://schemas.openxmlformats.org/officeDocument/2006/relationships/hyperlink" Target="javascript:window.parent.%20myFaqeCelje.kontrolloTeDrejta('Shto_FleteKontabel.aspx?shtim_modifikim=modifikim&amp;id=271654&amp;numur=30')" TargetMode="External"/><Relationship Id="rId533" Type="http://schemas.openxmlformats.org/officeDocument/2006/relationships/hyperlink" Target="javascript:window.parent.%20myFaqeCelje.kontrolloTeDrejta('Shto_FleteKontabel.aspx?shtim_modifikim=modifikim&amp;id=413242&amp;numur=37')" TargetMode="External"/><Relationship Id="rId65" Type="http://schemas.openxmlformats.org/officeDocument/2006/relationships/hyperlink" Target="javascript:window.parent.%20myFaqeCelje.kontrolloTeDrejta('Shto_FleteKontabel.aspx?shtim_modifikim=modifikim&amp;id=363621&amp;numur=007')" TargetMode="External"/><Relationship Id="rId130" Type="http://schemas.openxmlformats.org/officeDocument/2006/relationships/hyperlink" Target="javascript:window.parent.%20myFaqeCelje.kontrolloTeDrejta('Shto_FleteKontabel.aspx?shtim_modifikim=modifikim&amp;id=618443&amp;numur=02')" TargetMode="External"/><Relationship Id="rId368" Type="http://schemas.openxmlformats.org/officeDocument/2006/relationships/hyperlink" Target="javascript:window.parent.%20myFaqeCelje.kontrolloTeDrejta('Shto_FleteKontabel.aspx?shtim_modifikim=modifikim&amp;id=566820&amp;numur=75')" TargetMode="External"/><Relationship Id="rId575" Type="http://schemas.openxmlformats.org/officeDocument/2006/relationships/hyperlink" Target="javascript:window.parent.%20myFaqeCelje.kontrolloTeDrejta('Shto_FleteKontabel.aspx?shtim_modifikim=modifikim&amp;id=392481&amp;numur=5')" TargetMode="External"/><Relationship Id="rId172" Type="http://schemas.openxmlformats.org/officeDocument/2006/relationships/hyperlink" Target="javascript:window.parent.%20myFaqeCelje.kontrolloTeDrejta('Shto_FleteKontabel.aspx?shtim_modifikim=modifikim&amp;id=392481&amp;numur=5')" TargetMode="External"/><Relationship Id="rId228" Type="http://schemas.openxmlformats.org/officeDocument/2006/relationships/hyperlink" Target="javascript:window.parent.%20myFaqeCelje.kontrolloTeDrejta('Shto_FleteKontabel.aspx?shtim_modifikim=modifikim&amp;id=398597&amp;numur=14')" TargetMode="External"/><Relationship Id="rId435" Type="http://schemas.openxmlformats.org/officeDocument/2006/relationships/hyperlink" Target="javascript:window.parent.%20myFaqeCelje.kontrolloTeDrejta('Shto_FleteKontabel.aspx?shtim_modifikim=modifikim&amp;id=608177&amp;numur=62')" TargetMode="External"/><Relationship Id="rId477" Type="http://schemas.openxmlformats.org/officeDocument/2006/relationships/hyperlink" Target="javascript:window.parent.%20myFaqeCelje.kontrolloTeDrejta('Shto_FleteKontabel.aspx?shtim_modifikim=modifikim&amp;id=271429&amp;numur=1')" TargetMode="External"/><Relationship Id="rId600" Type="http://schemas.openxmlformats.org/officeDocument/2006/relationships/hyperlink" Target="javascript:window.parent.%20myFaqeCelje.kontrolloTeDrejta('Shto_FleteKontabel.aspx?shtim_modifikim=modifikim&amp;id=271596&amp;numur=16')" TargetMode="External"/><Relationship Id="rId642" Type="http://schemas.openxmlformats.org/officeDocument/2006/relationships/hyperlink" Target="javascript:window.parent.%20myFaqeCelje.kontrolloTeDrejta('Shto_FleteKontabel.aspx?shtim_modifikim=modifikim&amp;id=271644&amp;numur=28')" TargetMode="External"/><Relationship Id="rId281" Type="http://schemas.openxmlformats.org/officeDocument/2006/relationships/hyperlink" Target="javascript:window.parent.%20myFaqeCelje.kontrolloTeDrejta('Shto_FleteKontabel.aspx?shtim_modifikim=modifikim&amp;id=413182&amp;numur=27')" TargetMode="External"/><Relationship Id="rId337" Type="http://schemas.openxmlformats.org/officeDocument/2006/relationships/hyperlink" Target="javascript:window.parent.%20myFaqeCelje.kontrolloTeDrejta('Shto_FleteKontabel.aspx?shtim_modifikim=modifikim&amp;id=271676&amp;numur=41')" TargetMode="External"/><Relationship Id="rId502" Type="http://schemas.openxmlformats.org/officeDocument/2006/relationships/hyperlink" Target="javascript:window.parent.%20myFaqeCelje.kontrolloTeDrejta('Shto_FleteKontabel.aspx?shtim_modifikim=modifikim&amp;id=463921&amp;numur=56')" TargetMode="External"/><Relationship Id="rId34" Type="http://schemas.openxmlformats.org/officeDocument/2006/relationships/hyperlink" Target="javascript:window.parent.%20myFaqeCelje.kontrolloTeDrejta('Shto_FleteKontabel.aspx?shtim_modifikim=modifikim&amp;id=271751&amp;numur=6')" TargetMode="External"/><Relationship Id="rId76" Type="http://schemas.openxmlformats.org/officeDocument/2006/relationships/hyperlink" Target="javascript:window.parent.%20myFaqeCelje.kontrolloTeDrejta('Shto_FleteKontabel.aspx?shtim_modifikim=modifikim&amp;id=271759&amp;numur=7')" TargetMode="External"/><Relationship Id="rId141" Type="http://schemas.openxmlformats.org/officeDocument/2006/relationships/hyperlink" Target="javascript:window.parent.%20myFaqeCelje.kontrolloTeDrejta('Shto_FleteKontabel.aspx?shtim_modifikim=modifikim&amp;id=392476&amp;numur=4')" TargetMode="External"/><Relationship Id="rId379" Type="http://schemas.openxmlformats.org/officeDocument/2006/relationships/hyperlink" Target="javascript:window.parent.%20myFaqeCelje.kontrolloTeDrejta('Shto_FleteKontabel.aspx?shtim_modifikim=modifikim&amp;id=606760&amp;numur=8')" TargetMode="External"/><Relationship Id="rId544" Type="http://schemas.openxmlformats.org/officeDocument/2006/relationships/hyperlink" Target="javascript:window.parent.%20myFaqeCelje.kontrolloTeDrejta('Shto_FleteKontabel.aspx?shtim_modifikim=modifikim&amp;id=463956&amp;numur=63')" TargetMode="External"/><Relationship Id="rId586" Type="http://schemas.openxmlformats.org/officeDocument/2006/relationships/hyperlink" Target="javascript:window.parent.%20myFaqeCelje.kontrolloTeDrejta('Shto_FleteKontabel.aspx?shtim_modifikim=modifikim&amp;id=392476&amp;numur=4')" TargetMode="External"/><Relationship Id="rId7" Type="http://schemas.openxmlformats.org/officeDocument/2006/relationships/hyperlink" Target="javascript:window.parent.%20myFaqeCelje.kontrolloTeDrejta('Shto_FleteKontabel.aspx?shtim_modifikim=modifikim&amp;id=270724&amp;numur=01')" TargetMode="External"/><Relationship Id="rId183" Type="http://schemas.openxmlformats.org/officeDocument/2006/relationships/hyperlink" Target="javascript:window.parent.%20myFaqeCelje.kontrolloTeDrejta('Shto_FleteKontabel.aspx?shtim_modifikim=modifikim&amp;id=566814&amp;numur=73')" TargetMode="External"/><Relationship Id="rId239" Type="http://schemas.openxmlformats.org/officeDocument/2006/relationships/hyperlink" Target="javascript:window.parent.%20myFaqeCelje.kontrolloTeDrejta('Shto_FleteKontabel.aspx?shtim_modifikim=modifikim&amp;id=618443&amp;numur=02')" TargetMode="External"/><Relationship Id="rId390" Type="http://schemas.openxmlformats.org/officeDocument/2006/relationships/hyperlink" Target="javascript:window.parent.%20myFaqeCelje.kontrolloTeDrejta('Shto_FleteKontabel.aspx?shtim_modifikim=modifikim&amp;id=271841&amp;numur=20')" TargetMode="External"/><Relationship Id="rId404" Type="http://schemas.openxmlformats.org/officeDocument/2006/relationships/hyperlink" Target="javascript:window.parent.%20myFaqeCelje.kontrolloTeDrejta('Shto_FleteKontabel.aspx?shtim_modifikim=modifikim&amp;id=413233&amp;numur=34')" TargetMode="External"/><Relationship Id="rId446" Type="http://schemas.openxmlformats.org/officeDocument/2006/relationships/hyperlink" Target="javascript:window.parent.%20myFaqeCelje.kontrolloTeDrejta('Shto_FleteKontabel.aspx?shtim_modifikim=modifikim&amp;id=608227&amp;numur=73')" TargetMode="External"/><Relationship Id="rId611" Type="http://schemas.openxmlformats.org/officeDocument/2006/relationships/hyperlink" Target="javascript:window.parent.%20myFaqeCelje.kontrolloTeDrejta('Shto_FleteKontabel.aspx?shtim_modifikim=modifikim&amp;id=271641&amp;numur=27')" TargetMode="External"/><Relationship Id="rId653" Type="http://schemas.openxmlformats.org/officeDocument/2006/relationships/hyperlink" Target="javascript:window.parent.%20myFaqeCelje.kontrolloTeDrejta('Shto_FleteKontabel.aspx?shtim_modifikim=modifikim&amp;id=615746&amp;numur=14')" TargetMode="External"/><Relationship Id="rId250" Type="http://schemas.openxmlformats.org/officeDocument/2006/relationships/hyperlink" Target="javascript:window.parent.%20myFaqeCelje.kontrolloTeDrejta('Shto_FleteKontabel.aspx?shtim_modifikim=modifikim&amp;id=618392&amp;numur=R%206274%20%20673/13')" TargetMode="External"/><Relationship Id="rId292" Type="http://schemas.openxmlformats.org/officeDocument/2006/relationships/hyperlink" Target="javascript:window.parent.%20myFaqeCelje.kontrolloTeDrejta('Shto_FleteKontabel.aspx?shtim_modifikim=modifikim&amp;id=363621&amp;numur=007')" TargetMode="External"/><Relationship Id="rId306" Type="http://schemas.openxmlformats.org/officeDocument/2006/relationships/hyperlink" Target="javascript:window.parent.%20myFaqeCelje.kontrolloTeDrejta('Shto_FleteKontabel.aspx?shtim_modifikim=modifikim&amp;id=606805&amp;numur=9')" TargetMode="External"/><Relationship Id="rId488" Type="http://schemas.openxmlformats.org/officeDocument/2006/relationships/hyperlink" Target="javascript:window.parent.%20myFaqeCelje.kontrolloTeDrejta('Shto_FleteKontabel.aspx?shtim_modifikim=modifikim&amp;id=271706&amp;numur=45')" TargetMode="External"/><Relationship Id="rId45" Type="http://schemas.openxmlformats.org/officeDocument/2006/relationships/hyperlink" Target="javascript:window.parent.%20myFaqeCelje.kontrolloTeDrejta('Shto_FleteKontabel.aspx?shtim_modifikim=modifikim&amp;id=621453&amp;numur=10')" TargetMode="External"/><Relationship Id="rId87" Type="http://schemas.openxmlformats.org/officeDocument/2006/relationships/hyperlink" Target="javascript:window.parent.%20myFaqeCelje.kontrolloTeDrejta('Shto_FleteKontabel.aspx?shtim_modifikim=modifikim&amp;id=270530&amp;numur=02')" TargetMode="External"/><Relationship Id="rId110" Type="http://schemas.openxmlformats.org/officeDocument/2006/relationships/hyperlink" Target="javascript:window.parent.%20myFaqeCelje.kontrolloTeDrejta('Shto_FleteKontabel.aspx?shtim_modifikim=modifikim&amp;id=609245&amp;numur=1')" TargetMode="External"/><Relationship Id="rId348" Type="http://schemas.openxmlformats.org/officeDocument/2006/relationships/hyperlink" Target="javascript:window.parent.%20myFaqeCelje.kontrolloTeDrejta('Shto_FleteKontabel.aspx?shtim_modifikim=modifikim&amp;id=606833&amp;numur=50')" TargetMode="External"/><Relationship Id="rId513" Type="http://schemas.openxmlformats.org/officeDocument/2006/relationships/hyperlink" Target="javascript:window.parent.%20myFaqeCelje.kontrolloTeDrejta('Shto_FleteKontabel.aspx?shtim_modifikim=modifikim&amp;id=614054&amp;numur=28/12')" TargetMode="External"/><Relationship Id="rId555" Type="http://schemas.openxmlformats.org/officeDocument/2006/relationships/hyperlink" Target="javascript:window.parent.%20myFaqeCelje.kontrolloTeDrejta('Shto_FleteKontabel.aspx?shtim_modifikim=modifikim&amp;id=566810&amp;numur=93')" TargetMode="External"/><Relationship Id="rId597" Type="http://schemas.openxmlformats.org/officeDocument/2006/relationships/hyperlink" Target="javascript:window.parent.%20myFaqeCelje.kontrolloTeDrejta('Shto_FleteKontabel.aspx?shtim_modifikim=modifikim&amp;id=271588&amp;numur=13')" TargetMode="External"/><Relationship Id="rId152" Type="http://schemas.openxmlformats.org/officeDocument/2006/relationships/hyperlink" Target="javascript:window.parent.%20myFaqeCelje.kontrolloTeDrejta('Shto_FleteKontabel.aspx?shtim_modifikim=modifikim&amp;id=392466&amp;numur=1')" TargetMode="External"/><Relationship Id="rId194" Type="http://schemas.openxmlformats.org/officeDocument/2006/relationships/hyperlink" Target="javascript:window.parent.%20myFaqeCelje.kontrolloTeDrejta('Shto_FleteKontabel.aspx?shtim_modifikim=modifikim&amp;id=271635&amp;numur=25')" TargetMode="External"/><Relationship Id="rId208" Type="http://schemas.openxmlformats.org/officeDocument/2006/relationships/hyperlink" Target="javascript:window.parent.%20myFaqeCelje.kontrolloTeDrejta('Shto_FleteKontabel.aspx?shtim_modifikim=modifikim&amp;id=392476&amp;numur=4')" TargetMode="External"/><Relationship Id="rId415" Type="http://schemas.openxmlformats.org/officeDocument/2006/relationships/hyperlink" Target="javascript:window.parent.%20myFaqeCelje.kontrolloTeDrejta('Shto_FleteKontabel.aspx?shtim_modifikim=modifikim&amp;id=413274&amp;numur=44')" TargetMode="External"/><Relationship Id="rId457" Type="http://schemas.openxmlformats.org/officeDocument/2006/relationships/hyperlink" Target="javascript:window.parent.%20myFaqeCelje.kontrolloTeDrejta('Shto_FleteKontabel.aspx?shtim_modifikim=modifikim&amp;id=566791&amp;numur=86')" TargetMode="External"/><Relationship Id="rId622" Type="http://schemas.openxmlformats.org/officeDocument/2006/relationships/hyperlink" Target="javascript:window.parent.%20myFaqeCelje.kontrolloTeDrejta('Shto_FleteKontabel.aspx?shtim_modifikim=modifikim&amp;id=271668&amp;numur=38')" TargetMode="External"/><Relationship Id="rId261" Type="http://schemas.openxmlformats.org/officeDocument/2006/relationships/hyperlink" Target="javascript:window.parent.%20myFaqeCelje.kontrolloTeDrejta('Shto_FleteKontabel.aspx?shtim_modifikim=modifikim&amp;id=615839&amp;numur=12')" TargetMode="External"/><Relationship Id="rId499" Type="http://schemas.openxmlformats.org/officeDocument/2006/relationships/hyperlink" Target="javascript:window.parent.%20myFaqeCelje.kontrolloTeDrejta('Shto_FleteKontabel.aspx?shtim_modifikim=modifikim&amp;id=614017&amp;numur=60/1')" TargetMode="External"/><Relationship Id="rId664" Type="http://schemas.openxmlformats.org/officeDocument/2006/relationships/hyperlink" Target="javascript:window.parent.%20myFaqeCelje.kontrolloTeDrejta('Shto_FleteKontabel.aspx?shtim_modifikim=modifikim&amp;id=618456&amp;numur=8')" TargetMode="External"/><Relationship Id="rId14" Type="http://schemas.openxmlformats.org/officeDocument/2006/relationships/hyperlink" Target="javascript:window.parent.%20myFaqeCelje.kontrolloTeDrejta('Shto_FleteKontabel.aspx?shtim_modifikim=modifikim&amp;id=621457&amp;numur=15')" TargetMode="External"/><Relationship Id="rId56" Type="http://schemas.openxmlformats.org/officeDocument/2006/relationships/hyperlink" Target="javascript:window.parent.%20myFaqeCelje.kontrolloTeDrejta('Shto_FleteKontabel.aspx?shtim_modifikim=modifikim&amp;id=566801&amp;numur=87')" TargetMode="External"/><Relationship Id="rId317" Type="http://schemas.openxmlformats.org/officeDocument/2006/relationships/hyperlink" Target="javascript:window.parent.%20myFaqeCelje.kontrolloTeDrejta('Shto_FleteKontabel.aspx?shtim_modifikim=modifikim&amp;id=271623&amp;numur=21')" TargetMode="External"/><Relationship Id="rId359" Type="http://schemas.openxmlformats.org/officeDocument/2006/relationships/hyperlink" Target="javascript:window.parent.%20myFaqeCelje.kontrolloTeDrejta('Shto_FleteKontabel.aspx?shtim_modifikim=modifikim&amp;id=463915&amp;numur=54')" TargetMode="External"/><Relationship Id="rId524" Type="http://schemas.openxmlformats.org/officeDocument/2006/relationships/hyperlink" Target="javascript:window.parent.%20myFaqeCelje.kontrolloTeDrejta('Shto_FleteKontabel.aspx?shtim_modifikim=modifikim&amp;id=271737&amp;numur=1')" TargetMode="External"/><Relationship Id="rId566" Type="http://schemas.openxmlformats.org/officeDocument/2006/relationships/hyperlink" Target="javascript:window.parent.%20myFaqeCelje.kontrolloTeDrejta('Shto_FleteKontabel.aspx?shtim_modifikim=modifikim&amp;id=513203&amp;numur=163026')" TargetMode="External"/><Relationship Id="rId98" Type="http://schemas.openxmlformats.org/officeDocument/2006/relationships/hyperlink" Target="javascript:window.parent.%20myFaqeCelje.kontrolloTeDrejta('Shto_FleteKontabel.aspx?shtim_modifikim=modifikim&amp;id=513184&amp;numur=R4531')" TargetMode="External"/><Relationship Id="rId121" Type="http://schemas.openxmlformats.org/officeDocument/2006/relationships/hyperlink" Target="javascript:window.parent.%20myFaqeCelje.kontrolloTeDrejta('Shto_FleteKontabel.aspx?shtim_modifikim=modifikim&amp;id=493895&amp;numur=80')" TargetMode="External"/><Relationship Id="rId163" Type="http://schemas.openxmlformats.org/officeDocument/2006/relationships/hyperlink" Target="javascript:window.parent.%20myFaqeCelje.kontrolloTeDrejta('Shto_FleteKontabel.aspx?shtim_modifikim=modifikim&amp;id=271618&amp;numur=20')" TargetMode="External"/><Relationship Id="rId219" Type="http://schemas.openxmlformats.org/officeDocument/2006/relationships/hyperlink" Target="javascript:window.parent.%20myFaqeCelje.kontrolloTeDrejta('Shto_FleteKontabel.aspx?shtim_modifikim=modifikim&amp;id=621451&amp;numur=04')" TargetMode="External"/><Relationship Id="rId370" Type="http://schemas.openxmlformats.org/officeDocument/2006/relationships/hyperlink" Target="javascript:window.parent.%20myFaqeCelje.kontrolloTeDrejta('Shto_FleteKontabel.aspx?shtim_modifikim=modifikim&amp;id=270628&amp;numur=VKB')" TargetMode="External"/><Relationship Id="rId426" Type="http://schemas.openxmlformats.org/officeDocument/2006/relationships/hyperlink" Target="javascript:window.parent.%20myFaqeCelje.kontrolloTeDrejta('Shto_FleteKontabel.aspx?shtim_modifikim=modifikim&amp;id=413311&amp;numur=56')" TargetMode="External"/><Relationship Id="rId633" Type="http://schemas.openxmlformats.org/officeDocument/2006/relationships/hyperlink" Target="javascript:window.parent.%20myFaqeCelje.kontrolloTeDrejta('Shto_FleteKontabel.aspx?shtim_modifikim=modifikim&amp;id=271610&amp;numur=19')" TargetMode="External"/><Relationship Id="rId230" Type="http://schemas.openxmlformats.org/officeDocument/2006/relationships/hyperlink" Target="javascript:window.parent.%20myFaqeCelje.kontrolloTeDrejta('Shto_FleteKontabel.aspx?shtim_modifikim=modifikim&amp;id=621457&amp;numur=15')" TargetMode="External"/><Relationship Id="rId468" Type="http://schemas.openxmlformats.org/officeDocument/2006/relationships/hyperlink" Target="javascript:window.parent.%20myFaqeCelje.kontrolloTeDrejta('Shto_FleteKontabel.aspx?shtim_modifikim=modifikim&amp;id=566813&amp;numur=96')" TargetMode="External"/><Relationship Id="rId675" Type="http://schemas.openxmlformats.org/officeDocument/2006/relationships/hyperlink" Target="javascript:window.parent.%20myFaqeCelje.kontrolloTeDrejta('Shto_FleteKontabel.aspx?shtim_modifikim=modifikim&amp;id=270637&amp;numur=VKB')" TargetMode="External"/><Relationship Id="rId25" Type="http://schemas.openxmlformats.org/officeDocument/2006/relationships/hyperlink" Target="javascript:window.parent.%20myFaqeCelje.kontrolloTeDrejta('Shto_FleteKontabel.aspx?shtim_modifikim=modifikim&amp;id=621577&amp;numur=R5034')" TargetMode="External"/><Relationship Id="rId67" Type="http://schemas.openxmlformats.org/officeDocument/2006/relationships/hyperlink" Target="javascript:window.parent.%20myFaqeCelje.kontrolloTeDrejta('Shto_FleteKontabel.aspx?shtim_modifikim=modifikim&amp;id=608906&amp;numur=008')" TargetMode="External"/><Relationship Id="rId272" Type="http://schemas.openxmlformats.org/officeDocument/2006/relationships/hyperlink" Target="javascript:window.parent.%20myFaqeCelje.kontrolloTeDrejta('Shto_FleteKontabel.aspx?shtim_modifikim=modifikim&amp;id=413277&amp;numur=45')" TargetMode="External"/><Relationship Id="rId328" Type="http://schemas.openxmlformats.org/officeDocument/2006/relationships/hyperlink" Target="javascript:window.parent.%20myFaqeCelje.kontrolloTeDrejta('Shto_FleteKontabel.aspx?shtim_modifikim=modifikim&amp;id=271657&amp;numur=32')" TargetMode="External"/><Relationship Id="rId535" Type="http://schemas.openxmlformats.org/officeDocument/2006/relationships/hyperlink" Target="javascript:window.parent.%20myFaqeCelje.kontrolloTeDrejta('Shto_FleteKontabel.aspx?shtim_modifikim=modifikim&amp;id=413250&amp;numur=39')" TargetMode="External"/><Relationship Id="rId577" Type="http://schemas.openxmlformats.org/officeDocument/2006/relationships/hyperlink" Target="javascript:window.parent.%20myFaqeCelje.kontrolloTeDrejta('Shto_FleteKontabel.aspx?shtim_modifikim=modifikim&amp;id=405058&amp;numur=7')" TargetMode="External"/><Relationship Id="rId132" Type="http://schemas.openxmlformats.org/officeDocument/2006/relationships/hyperlink" Target="javascript:window.parent.%20myFaqeCelje.kontrolloTeDrejta('Shto_FleteKontabel.aspx?shtim_modifikim=modifikim&amp;id=615620&amp;numur=7')" TargetMode="External"/><Relationship Id="rId174" Type="http://schemas.openxmlformats.org/officeDocument/2006/relationships/hyperlink" Target="javascript:window.parent.%20myFaqeCelje.kontrolloTeDrejta('Shto_FleteKontabel.aspx?shtim_modifikim=modifikim&amp;id=392482&amp;numur=6')" TargetMode="External"/><Relationship Id="rId381" Type="http://schemas.openxmlformats.org/officeDocument/2006/relationships/hyperlink" Target="javascript:window.parent.%20myFaqeCelje.kontrolloTeDrejta('Shto_FleteKontabel.aspx?shtim_modifikim=modifikim&amp;id=271774&amp;numur=10')" TargetMode="External"/><Relationship Id="rId602" Type="http://schemas.openxmlformats.org/officeDocument/2006/relationships/hyperlink" Target="javascript:window.parent.%20myFaqeCelje.kontrolloTeDrejta('Shto_FleteKontabel.aspx?shtim_modifikim=modifikim&amp;id=271606&amp;numur=18')" TargetMode="External"/><Relationship Id="rId241" Type="http://schemas.openxmlformats.org/officeDocument/2006/relationships/hyperlink" Target="javascript:window.parent.%20myFaqeCelje.kontrolloTeDrejta('Shto_FleteKontabel.aspx?shtim_modifikim=modifikim&amp;id=615828&amp;numur=7')" TargetMode="External"/><Relationship Id="rId437" Type="http://schemas.openxmlformats.org/officeDocument/2006/relationships/hyperlink" Target="javascript:window.parent.%20myFaqeCelje.kontrolloTeDrejta('Shto_FleteKontabel.aspx?shtim_modifikim=modifikim&amp;id=463957&amp;numur=65')" TargetMode="External"/><Relationship Id="rId479" Type="http://schemas.openxmlformats.org/officeDocument/2006/relationships/hyperlink" Target="javascript:window.parent.%20myFaqeCelje.kontrolloTeDrejta('Shto_FleteKontabel.aspx?shtim_modifikim=modifikim&amp;id=271774&amp;numur=10')" TargetMode="External"/><Relationship Id="rId644" Type="http://schemas.openxmlformats.org/officeDocument/2006/relationships/hyperlink" Target="javascript:window.parent.%20myFaqeCelje.kontrolloTeDrejta('Shto_FleteKontabel.aspx?shtim_modifikim=modifikim&amp;id=271654&amp;numur=30')" TargetMode="External"/><Relationship Id="rId36" Type="http://schemas.openxmlformats.org/officeDocument/2006/relationships/hyperlink" Target="javascript:window.parent.%20myFaqeCelje.kontrolloTeDrejta('Shto_FleteKontabel.aspx?shtim_modifikim=modifikim&amp;id=270721&amp;numur=02')" TargetMode="External"/><Relationship Id="rId283" Type="http://schemas.openxmlformats.org/officeDocument/2006/relationships/hyperlink" Target="javascript:window.parent.%20myFaqeCelje.kontrolloTeDrejta('Shto_FleteKontabel.aspx?shtim_modifikim=modifikim&amp;id=608177&amp;numur=62')" TargetMode="External"/><Relationship Id="rId339" Type="http://schemas.openxmlformats.org/officeDocument/2006/relationships/hyperlink" Target="javascript:window.parent.%20myFaqeCelje.kontrolloTeDrejta('Shto_FleteKontabel.aspx?shtim_modifikim=modifikim&amp;id=271685&amp;numur=43')" TargetMode="External"/><Relationship Id="rId490" Type="http://schemas.openxmlformats.org/officeDocument/2006/relationships/hyperlink" Target="javascript:window.parent.%20myFaqeCelje.kontrolloTeDrejta('Shto_FleteKontabel.aspx?shtim_modifikim=modifikim&amp;id=271708&amp;numur=46')" TargetMode="External"/><Relationship Id="rId504" Type="http://schemas.openxmlformats.org/officeDocument/2006/relationships/hyperlink" Target="javascript:window.parent.%20myFaqeCelje.kontrolloTeDrejta('Shto_FleteKontabel.aspx?shtim_modifikim=modifikim&amp;id=493844&amp;numur=72')" TargetMode="External"/><Relationship Id="rId546" Type="http://schemas.openxmlformats.org/officeDocument/2006/relationships/hyperlink" Target="javascript:window.parent.%20myFaqeCelje.kontrolloTeDrejta('Shto_FleteKontabel.aspx?shtim_modifikim=modifikim&amp;id=463922&amp;numur=57')" TargetMode="External"/><Relationship Id="rId78" Type="http://schemas.openxmlformats.org/officeDocument/2006/relationships/hyperlink" Target="javascript:window.parent.%20myFaqeCelje.kontrolloTeDrejta('Shto_FleteKontabel.aspx?shtim_modifikim=modifikim&amp;id=606767&amp;numur=13')" TargetMode="External"/><Relationship Id="rId101" Type="http://schemas.openxmlformats.org/officeDocument/2006/relationships/hyperlink" Target="javascript:window.parent.%20myFaqeCelje.kontrolloTeDrejta('Shto_FleteKontabel.aspx?shtim_modifikim=modifikim&amp;id=513176&amp;numur=R4836')" TargetMode="External"/><Relationship Id="rId143" Type="http://schemas.openxmlformats.org/officeDocument/2006/relationships/hyperlink" Target="javascript:window.parent.%20myFaqeCelje.kontrolloTeDrejta('Shto_FleteKontabel.aspx?shtim_modifikim=modifikim&amp;id=392482&amp;numur=6')" TargetMode="External"/><Relationship Id="rId185" Type="http://schemas.openxmlformats.org/officeDocument/2006/relationships/hyperlink" Target="javascript:window.parent.%20myFaqeCelje.kontrolloTeDrejta('Shto_FleteKontabel.aspx?shtim_modifikim=modifikim&amp;id=566820&amp;numur=75')" TargetMode="External"/><Relationship Id="rId350" Type="http://schemas.openxmlformats.org/officeDocument/2006/relationships/hyperlink" Target="javascript:window.parent.%20myFaqeCelje.kontrolloTeDrejta('Shto_FleteKontabel.aspx?shtim_modifikim=modifikim&amp;id=614002&amp;numur=54/1')" TargetMode="External"/><Relationship Id="rId406" Type="http://schemas.openxmlformats.org/officeDocument/2006/relationships/hyperlink" Target="javascript:window.parent.%20myFaqeCelje.kontrolloTeDrejta('Shto_FleteKontabel.aspx?shtim_modifikim=modifikim&amp;id=413234&amp;numur=35')" TargetMode="External"/><Relationship Id="rId588" Type="http://schemas.openxmlformats.org/officeDocument/2006/relationships/hyperlink" Target="javascript:window.parent.%20myFaqeCelje.kontrolloTeDrejta('Shto_FleteKontabel.aspx?shtim_modifikim=modifikim&amp;id=392482&amp;numur=6')" TargetMode="External"/><Relationship Id="rId9" Type="http://schemas.openxmlformats.org/officeDocument/2006/relationships/hyperlink" Target="javascript:window.parent.%20myFaqeCelje.kontrolloTeDrejta('Shto_FleteKontabel.aspx?shtim_modifikim=modifikim&amp;id=354725&amp;numur=08')" TargetMode="External"/><Relationship Id="rId210" Type="http://schemas.openxmlformats.org/officeDocument/2006/relationships/hyperlink" Target="javascript:window.parent.%20myFaqeCelje.kontrolloTeDrejta('Shto_FleteKontabel.aspx?shtim_modifikim=modifikim&amp;id=615756&amp;numur=17')" TargetMode="External"/><Relationship Id="rId392" Type="http://schemas.openxmlformats.org/officeDocument/2006/relationships/hyperlink" Target="javascript:window.parent.%20myFaqeCelje.kontrolloTeDrejta('Shto_FleteKontabel.aspx?shtim_modifikim=modifikim&amp;id=606772&amp;numur=21')" TargetMode="External"/><Relationship Id="rId448" Type="http://schemas.openxmlformats.org/officeDocument/2006/relationships/hyperlink" Target="javascript:window.parent.%20myFaqeCelje.kontrolloTeDrejta('Shto_FleteKontabel.aspx?shtim_modifikim=modifikim&amp;id=493882&amp;numur=76')" TargetMode="External"/><Relationship Id="rId613" Type="http://schemas.openxmlformats.org/officeDocument/2006/relationships/hyperlink" Target="javascript:window.parent.%20myFaqeCelje.kontrolloTeDrejta('Shto_FleteKontabel.aspx?shtim_modifikim=modifikim&amp;id=271649&amp;numur=29')" TargetMode="External"/><Relationship Id="rId655" Type="http://schemas.openxmlformats.org/officeDocument/2006/relationships/hyperlink" Target="javascript:window.parent.%20myFaqeCelje.kontrolloTeDrejta('Shto_FleteKontabel.aspx?shtim_modifikim=modifikim&amp;id=271845&amp;numur=22')" TargetMode="External"/><Relationship Id="rId252" Type="http://schemas.openxmlformats.org/officeDocument/2006/relationships/hyperlink" Target="javascript:window.parent.%20myFaqeCelje.kontrolloTeDrejta('Shto_FleteKontabel.aspx?shtim_modifikim=modifikim&amp;id=615776&amp;numur=2')" TargetMode="External"/><Relationship Id="rId294" Type="http://schemas.openxmlformats.org/officeDocument/2006/relationships/hyperlink" Target="javascript:window.parent.%20myFaqeCelje.kontrolloTeDrejta('Shto_FleteKontabel.aspx?shtim_modifikim=modifikim&amp;id=608899&amp;numur=009')" TargetMode="External"/><Relationship Id="rId308" Type="http://schemas.openxmlformats.org/officeDocument/2006/relationships/hyperlink" Target="javascript:window.parent.%20myFaqeCelje.kontrolloTeDrejta('Shto_FleteKontabel.aspx?shtim_modifikim=modifikim&amp;id=271582&amp;numur=12')" TargetMode="External"/><Relationship Id="rId515" Type="http://schemas.openxmlformats.org/officeDocument/2006/relationships/hyperlink" Target="javascript:window.parent.%20myFaqeCelje.kontrolloTeDrejta('Shto_FleteKontabel.aspx?shtim_modifikim=modifikim&amp;id=613888&amp;numur=36/3')" TargetMode="External"/><Relationship Id="rId47" Type="http://schemas.openxmlformats.org/officeDocument/2006/relationships/hyperlink" Target="javascript:window.parent.%20myFaqeCelje.kontrolloTeDrejta('Shto_FleteKontabel.aspx?shtim_modifikim=modifikim&amp;id=387897&amp;numur=13')" TargetMode="External"/><Relationship Id="rId89" Type="http://schemas.openxmlformats.org/officeDocument/2006/relationships/hyperlink" Target="javascript:window.parent.%20myFaqeCelje.kontrolloTeDrejta('Shto_FleteKontabel.aspx?shtim_modifikim=modifikim&amp;id=615647&amp;numur=23')" TargetMode="External"/><Relationship Id="rId112" Type="http://schemas.openxmlformats.org/officeDocument/2006/relationships/hyperlink" Target="javascript:window.parent.%20myFaqeCelje.kontrolloTeDrejta('Shto_FleteKontabel.aspx?shtim_modifikim=modifikim&amp;id=621556&amp;numur=5/5')" TargetMode="External"/><Relationship Id="rId154" Type="http://schemas.openxmlformats.org/officeDocument/2006/relationships/hyperlink" Target="javascript:window.parent.%20myFaqeCelje.kontrolloTeDrejta('Shto_FleteKontabel.aspx?shtim_modifikim=modifikim&amp;id=392467&amp;numur=2')" TargetMode="External"/><Relationship Id="rId361" Type="http://schemas.openxmlformats.org/officeDocument/2006/relationships/hyperlink" Target="javascript:window.parent.%20myFaqeCelje.kontrolloTeDrejta('Shto_FleteKontabel.aspx?shtim_modifikim=modifikim&amp;id=463921&amp;numur=56')" TargetMode="External"/><Relationship Id="rId557" Type="http://schemas.openxmlformats.org/officeDocument/2006/relationships/hyperlink" Target="javascript:window.parent.%20myFaqeCelje.kontrolloTeDrejta('Shto_FleteKontabel.aspx?shtim_modifikim=modifikim&amp;id=566813&amp;numur=96')" TargetMode="External"/><Relationship Id="rId599" Type="http://schemas.openxmlformats.org/officeDocument/2006/relationships/hyperlink" Target="javascript:window.parent.%20myFaqeCelje.kontrolloTeDrejta('Shto_FleteKontabel.aspx?shtim_modifikim=modifikim&amp;id=271593&amp;numur=15')" TargetMode="External"/><Relationship Id="rId196" Type="http://schemas.openxmlformats.org/officeDocument/2006/relationships/hyperlink" Target="javascript:window.parent.%20myFaqeCelje.kontrolloTeDrejta('Shto_FleteKontabel.aspx?shtim_modifikim=modifikim&amp;id=271641&amp;numur=27')" TargetMode="External"/><Relationship Id="rId417" Type="http://schemas.openxmlformats.org/officeDocument/2006/relationships/hyperlink" Target="javascript:window.parent.%20myFaqeCelje.kontrolloTeDrejta('Shto_FleteKontabel.aspx?shtim_modifikim=modifikim&amp;id=413278&amp;numur=46')" TargetMode="External"/><Relationship Id="rId459" Type="http://schemas.openxmlformats.org/officeDocument/2006/relationships/hyperlink" Target="javascript:window.parent.%20myFaqeCelje.kontrolloTeDrejta('Shto_FleteKontabel.aspx?shtim_modifikim=modifikim&amp;id=566801&amp;numur=87')" TargetMode="External"/><Relationship Id="rId624" Type="http://schemas.openxmlformats.org/officeDocument/2006/relationships/hyperlink" Target="javascript:window.parent.%20myFaqeCelje.kontrolloTeDrejta('Shto_FleteKontabel.aspx?shtim_modifikim=modifikim&amp;id=606833&amp;numur=50')" TargetMode="External"/><Relationship Id="rId666" Type="http://schemas.openxmlformats.org/officeDocument/2006/relationships/hyperlink" Target="javascript:window.parent.%20myFaqeCelje.kontrolloTeDrejta('Shto_FleteKontabel.aspx?shtim_modifikim=modifikim&amp;id=271751&amp;numur=6')" TargetMode="External"/><Relationship Id="rId16" Type="http://schemas.openxmlformats.org/officeDocument/2006/relationships/hyperlink" Target="javascript:window.parent.%20myFaqeCelje.kontrolloTeDrejta('Shto_FleteKontabel.aspx?shtim_modifikim=modifikim&amp;id=608231&amp;numur=17')" TargetMode="External"/><Relationship Id="rId221" Type="http://schemas.openxmlformats.org/officeDocument/2006/relationships/hyperlink" Target="javascript:window.parent.%20myFaqeCelje.kontrolloTeDrejta('Shto_FleteKontabel.aspx?shtim_modifikim=modifikim&amp;id=608923&amp;numur=006')" TargetMode="External"/><Relationship Id="rId263" Type="http://schemas.openxmlformats.org/officeDocument/2006/relationships/hyperlink" Target="javascript:window.parent.%20myFaqeCelje.kontrolloTeDrejta('Shto_FleteKontabel.aspx?shtim_modifikim=modifikim&amp;id=615837&amp;numur=10')" TargetMode="External"/><Relationship Id="rId319" Type="http://schemas.openxmlformats.org/officeDocument/2006/relationships/hyperlink" Target="javascript:window.parent.%20myFaqeCelje.kontrolloTeDrejta('Shto_FleteKontabel.aspx?shtim_modifikim=modifikim&amp;id=271629&amp;numur=23')" TargetMode="External"/><Relationship Id="rId470" Type="http://schemas.openxmlformats.org/officeDocument/2006/relationships/hyperlink" Target="javascript:window.parent.%20myFaqeCelje.kontrolloTeDrejta('Shto_FleteKontabel.aspx?shtim_modifikim=modifikim&amp;id=613953&amp;numur=0215414')" TargetMode="External"/><Relationship Id="rId526" Type="http://schemas.openxmlformats.org/officeDocument/2006/relationships/hyperlink" Target="javascript:window.parent.%20myFaqeCelje.kontrolloTeDrejta('Shto_FleteKontabel.aspx?shtim_modifikim=modifikim&amp;id=271748&amp;numur=5')" TargetMode="External"/><Relationship Id="rId58" Type="http://schemas.openxmlformats.org/officeDocument/2006/relationships/hyperlink" Target="javascript:window.parent.%20myFaqeCelje.kontrolloTeDrejta('Shto_FleteKontabel.aspx?shtim_modifikim=modifikim&amp;id=615660&amp;numur=9')" TargetMode="External"/><Relationship Id="rId123" Type="http://schemas.openxmlformats.org/officeDocument/2006/relationships/hyperlink" Target="javascript:window.parent.%20myFaqeCelje.kontrolloTeDrejta('Shto_FleteKontabel.aspx?shtim_modifikim=modifikim&amp;id=609245&amp;numur=1')" TargetMode="External"/><Relationship Id="rId330" Type="http://schemas.openxmlformats.org/officeDocument/2006/relationships/hyperlink" Target="javascript:window.parent.%20myFaqeCelje.kontrolloTeDrejta('Shto_FleteKontabel.aspx?shtim_modifikim=modifikim&amp;id=271660&amp;numur=34')" TargetMode="External"/><Relationship Id="rId568" Type="http://schemas.openxmlformats.org/officeDocument/2006/relationships/hyperlink" Target="javascript:window.parent.%20myFaqeCelje.kontrolloTeDrejta('Shto_FleteKontabel.aspx?shtim_modifikim=modifikim&amp;id=606804&amp;numur=8')" TargetMode="External"/><Relationship Id="rId165" Type="http://schemas.openxmlformats.org/officeDocument/2006/relationships/hyperlink" Target="javascript:window.parent.%20myFaqeCelje.kontrolloTeDrejta('Shto_FleteKontabel.aspx?shtim_modifikim=modifikim&amp;id=271626&amp;numur=22')" TargetMode="External"/><Relationship Id="rId372" Type="http://schemas.openxmlformats.org/officeDocument/2006/relationships/hyperlink" Target="javascript:window.parent.%20myFaqeCelje.kontrolloTeDrejta('Shto_FleteKontabel.aspx?shtim_modifikim=modifikim&amp;id=271737&amp;numur=1')" TargetMode="External"/><Relationship Id="rId428" Type="http://schemas.openxmlformats.org/officeDocument/2006/relationships/hyperlink" Target="javascript:window.parent.%20myFaqeCelje.kontrolloTeDrejta('Shto_FleteKontabel.aspx?shtim_modifikim=modifikim&amp;id=463938&amp;numur=58')" TargetMode="External"/><Relationship Id="rId635" Type="http://schemas.openxmlformats.org/officeDocument/2006/relationships/hyperlink" Target="javascript:window.parent.%20myFaqeCelje.kontrolloTeDrejta('Shto_FleteKontabel.aspx?shtim_modifikim=modifikim&amp;id=271623&amp;numur=21')" TargetMode="External"/><Relationship Id="rId677" Type="http://schemas.openxmlformats.org/officeDocument/2006/relationships/printerSettings" Target="../printerSettings/printerSettings10.bin"/><Relationship Id="rId232" Type="http://schemas.openxmlformats.org/officeDocument/2006/relationships/hyperlink" Target="javascript:window.parent.%20myFaqeCelje.kontrolloTeDrejta('Shto_FleteKontabel.aspx?shtim_modifikim=modifikim&amp;id=608899&amp;numur=009')" TargetMode="External"/><Relationship Id="rId274" Type="http://schemas.openxmlformats.org/officeDocument/2006/relationships/hyperlink" Target="javascript:window.parent.%20myFaqeCelje.kontrolloTeDrejta('Shto_FleteKontabel.aspx?shtim_modifikim=modifikim&amp;id=608226&amp;numur=71')" TargetMode="External"/><Relationship Id="rId481" Type="http://schemas.openxmlformats.org/officeDocument/2006/relationships/hyperlink" Target="javascript:window.parent.%20myFaqeCelje.kontrolloTeDrejta('Shto_FleteKontabel.aspx?shtim_modifikim=modifikim&amp;id=271779&amp;numur=11')" TargetMode="External"/><Relationship Id="rId27" Type="http://schemas.openxmlformats.org/officeDocument/2006/relationships/hyperlink" Target="javascript:window.parent.%20myFaqeCelje.kontrolloTeDrejta('Shto_FleteKontabel.aspx?shtim_modifikim=modifikim&amp;id=621599&amp;numur=R5782')" TargetMode="External"/><Relationship Id="rId69" Type="http://schemas.openxmlformats.org/officeDocument/2006/relationships/hyperlink" Target="javascript:window.parent.%20myFaqeCelje.kontrolloTeDrejta('Shto_FleteKontabel.aspx?shtim_modifikim=modifikim&amp;id=608899&amp;numur=009')" TargetMode="External"/><Relationship Id="rId134" Type="http://schemas.openxmlformats.org/officeDocument/2006/relationships/hyperlink" Target="javascript:window.parent.%20myFaqeCelje.kontrolloTeDrejta('Shto_FleteKontabel.aspx?shtim_modifikim=modifikim&amp;id=615667&amp;numur=53')" TargetMode="External"/><Relationship Id="rId537" Type="http://schemas.openxmlformats.org/officeDocument/2006/relationships/hyperlink" Target="javascript:window.parent.%20myFaqeCelje.kontrolloTeDrejta('Shto_FleteKontabel.aspx?shtim_modifikim=modifikim&amp;id=413263&amp;numur=41')" TargetMode="External"/><Relationship Id="rId579" Type="http://schemas.openxmlformats.org/officeDocument/2006/relationships/hyperlink" Target="javascript:window.parent.%20myFaqeCelje.kontrolloTeDrejta('Shto_FleteKontabel.aspx?shtim_modifikim=modifikim&amp;id=469843&amp;numur=9')" TargetMode="External"/><Relationship Id="rId80" Type="http://schemas.openxmlformats.org/officeDocument/2006/relationships/hyperlink" Target="javascript:window.parent.%20myFaqeCelje.kontrolloTeDrejta('Shto_FleteKontabel.aspx?shtim_modifikim=modifikim&amp;id=362865&amp;numur=18')" TargetMode="External"/><Relationship Id="rId176" Type="http://schemas.openxmlformats.org/officeDocument/2006/relationships/hyperlink" Target="javascript:window.parent.%20myFaqeCelje.kontrolloTeDrejta('Shto_FleteKontabel.aspx?shtim_modifikim=modifikim&amp;id=405058&amp;numur=7')" TargetMode="External"/><Relationship Id="rId341" Type="http://schemas.openxmlformats.org/officeDocument/2006/relationships/hyperlink" Target="javascript:window.parent.%20myFaqeCelje.kontrolloTeDrejta('Shto_FleteKontabel.aspx?shtim_modifikim=modifikim&amp;id=271706&amp;numur=45')" TargetMode="External"/><Relationship Id="rId383" Type="http://schemas.openxmlformats.org/officeDocument/2006/relationships/hyperlink" Target="javascript:window.parent.%20myFaqeCelje.kontrolloTeDrejta('Shto_FleteKontabel.aspx?shtim_modifikim=modifikim&amp;id=271781&amp;numur=12')" TargetMode="External"/><Relationship Id="rId439" Type="http://schemas.openxmlformats.org/officeDocument/2006/relationships/hyperlink" Target="javascript:window.parent.%20myFaqeCelje.kontrolloTeDrejta('Shto_FleteKontabel.aspx?shtim_modifikim=modifikim&amp;id=615655&amp;numur=67')" TargetMode="External"/><Relationship Id="rId590" Type="http://schemas.openxmlformats.org/officeDocument/2006/relationships/hyperlink" Target="javascript:window.parent.%20myFaqeCelje.kontrolloTeDrejta('Shto_FleteKontabel.aspx?shtim_modifikim=modifikim&amp;id=431988&amp;numur=8')" TargetMode="External"/><Relationship Id="rId604" Type="http://schemas.openxmlformats.org/officeDocument/2006/relationships/hyperlink" Target="javascript:window.parent.%20myFaqeCelje.kontrolloTeDrejta('Shto_FleteKontabel.aspx?shtim_modifikim=modifikim&amp;id=271618&amp;numur=20')" TargetMode="External"/><Relationship Id="rId646" Type="http://schemas.openxmlformats.org/officeDocument/2006/relationships/hyperlink" Target="javascript:window.parent.%20myFaqeCelje.kontrolloTeDrejta('Shto_FleteKontabel.aspx?shtim_modifikim=modifikim&amp;id=271657&amp;numur=32')" TargetMode="External"/><Relationship Id="rId201" Type="http://schemas.openxmlformats.org/officeDocument/2006/relationships/hyperlink" Target="javascript:window.parent.%20myFaqeCelje.kontrolloTeDrejta('Shto_FleteKontabel.aspx?shtim_modifikim=modifikim&amp;id=271657&amp;numur=32')" TargetMode="External"/><Relationship Id="rId243" Type="http://schemas.openxmlformats.org/officeDocument/2006/relationships/hyperlink" Target="javascript:window.parent.%20myFaqeCelje.kontrolloTeDrejta('Shto_FleteKontabel.aspx?shtim_modifikim=modifikim&amp;id=615799&amp;numur=5')" TargetMode="External"/><Relationship Id="rId285" Type="http://schemas.openxmlformats.org/officeDocument/2006/relationships/hyperlink" Target="javascript:window.parent.%20myFaqeCelje.kontrolloTeDrejta('Shto_FleteKontabel.aspx?shtim_modifikim=modifikim&amp;id=566802&amp;numur=82')" TargetMode="External"/><Relationship Id="rId450" Type="http://schemas.openxmlformats.org/officeDocument/2006/relationships/hyperlink" Target="javascript:window.parent.%20myFaqeCelje.kontrolloTeDrejta('Shto_FleteKontabel.aspx?shtim_modifikim=modifikim&amp;id=608228&amp;numur=77')" TargetMode="External"/><Relationship Id="rId506" Type="http://schemas.openxmlformats.org/officeDocument/2006/relationships/hyperlink" Target="javascript:window.parent.%20myFaqeCelje.kontrolloTeDrejta('Shto_FleteKontabel.aspx?shtim_modifikim=modifikim&amp;id=566798&amp;numur=81')" TargetMode="External"/><Relationship Id="rId38" Type="http://schemas.openxmlformats.org/officeDocument/2006/relationships/hyperlink" Target="javascript:window.parent.%20myFaqeCelje.kontrolloTeDrejta('Shto_FleteKontabel.aspx?shtim_modifikim=modifikim&amp;id=271846&amp;numur=22')" TargetMode="External"/><Relationship Id="rId103" Type="http://schemas.openxmlformats.org/officeDocument/2006/relationships/hyperlink" Target="javascript:window.parent.%20myFaqeCelje.kontrolloTeDrejta('Shto_FleteKontabel.aspx?shtim_modifikim=modifikim&amp;id=621577&amp;numur=R5034')" TargetMode="External"/><Relationship Id="rId310" Type="http://schemas.openxmlformats.org/officeDocument/2006/relationships/hyperlink" Target="javascript:window.parent.%20myFaqeCelje.kontrolloTeDrejta('Shto_FleteKontabel.aspx?shtim_modifikim=modifikim&amp;id=271590&amp;numur=14')" TargetMode="External"/><Relationship Id="rId492" Type="http://schemas.openxmlformats.org/officeDocument/2006/relationships/hyperlink" Target="javascript:window.parent.%20myFaqeCelje.kontrolloTeDrejta('Shto_FleteKontabel.aspx?shtim_modifikim=modifikim&amp;id=413234&amp;numur=35')" TargetMode="External"/><Relationship Id="rId548" Type="http://schemas.openxmlformats.org/officeDocument/2006/relationships/hyperlink" Target="javascript:window.parent.%20myFaqeCelje.kontrolloTeDrejta('Shto_FleteKontabel.aspx?shtim_modifikim=modifikim&amp;id=493866&amp;numur=74')" TargetMode="External"/><Relationship Id="rId91" Type="http://schemas.openxmlformats.org/officeDocument/2006/relationships/hyperlink" Target="javascript:window.parent.%20myFaqeCelje.kontrolloTeDrejta('Shto_FleteKontabel.aspx?shtim_modifikim=modifikim&amp;id=615650&amp;numur=50')" TargetMode="External"/><Relationship Id="rId145" Type="http://schemas.openxmlformats.org/officeDocument/2006/relationships/hyperlink" Target="javascript:window.parent.%20myFaqeCelje.kontrolloTeDrejta('Shto_FleteKontabel.aspx?shtim_modifikim=modifikim&amp;id=431988&amp;numur=8')" TargetMode="External"/><Relationship Id="rId187" Type="http://schemas.openxmlformats.org/officeDocument/2006/relationships/hyperlink" Target="javascript:window.parent.%20myFaqeCelje.kontrolloTeDrejta('Shto_FleteKontabel.aspx?shtim_modifikim=modifikim&amp;id=615756&amp;numur=17')" TargetMode="External"/><Relationship Id="rId352" Type="http://schemas.openxmlformats.org/officeDocument/2006/relationships/hyperlink" Target="javascript:window.parent.%20myFaqeCelje.kontrolloTeDrejta('Shto_FleteKontabel.aspx?shtim_modifikim=modifikim&amp;id=614025&amp;numur=56/1')" TargetMode="External"/><Relationship Id="rId394" Type="http://schemas.openxmlformats.org/officeDocument/2006/relationships/hyperlink" Target="javascript:window.parent.%20myFaqeCelje.kontrolloTeDrejta('Shto_FleteKontabel.aspx?shtim_modifikim=modifikim&amp;id=608933&amp;numur=24')" TargetMode="External"/><Relationship Id="rId408" Type="http://schemas.openxmlformats.org/officeDocument/2006/relationships/hyperlink" Target="javascript:window.parent.%20myFaqeCelje.kontrolloTeDrejta('Shto_FleteKontabel.aspx?shtim_modifikim=modifikim&amp;id=615722&amp;numur=36')" TargetMode="External"/><Relationship Id="rId615" Type="http://schemas.openxmlformats.org/officeDocument/2006/relationships/hyperlink" Target="javascript:window.parent.%20myFaqeCelje.kontrolloTeDrejta('Shto_FleteKontabel.aspx?shtim_modifikim=modifikim&amp;id=271655&amp;numur=31')" TargetMode="External"/><Relationship Id="rId212" Type="http://schemas.openxmlformats.org/officeDocument/2006/relationships/hyperlink" Target="javascript:window.parent.%20myFaqeCelje.kontrolloTeDrejta('Shto_FleteKontabel.aspx?shtim_modifikim=modifikim&amp;id=270504&amp;numur=01')" TargetMode="External"/><Relationship Id="rId254" Type="http://schemas.openxmlformats.org/officeDocument/2006/relationships/hyperlink" Target="javascript:window.parent.%20myFaqeCelje.kontrolloTeDrejta('Shto_FleteKontabel.aspx?shtim_modifikim=modifikim&amp;id=614059&amp;numur=6')" TargetMode="External"/><Relationship Id="rId657" Type="http://schemas.openxmlformats.org/officeDocument/2006/relationships/hyperlink" Target="javascript:window.parent.%20myFaqeCelje.kontrolloTeDrejta('Shto_FleteKontabel.aspx?shtim_modifikim=modifikim&amp;id=618443&amp;numur=02')" TargetMode="External"/><Relationship Id="rId49" Type="http://schemas.openxmlformats.org/officeDocument/2006/relationships/hyperlink" Target="javascript:window.parent.%20myFaqeCelje.kontrolloTeDrejta('Shto_FleteKontabel.aspx?shtim_modifikim=modifikim&amp;id=413311&amp;numur=56')" TargetMode="External"/><Relationship Id="rId114" Type="http://schemas.openxmlformats.org/officeDocument/2006/relationships/hyperlink" Target="javascript:window.parent.%20myFaqeCelje.kontrolloTeDrejta('Shto_FleteKontabel.aspx?shtim_modifikim=modifikim&amp;id=609245&amp;numur=1')" TargetMode="External"/><Relationship Id="rId296" Type="http://schemas.openxmlformats.org/officeDocument/2006/relationships/hyperlink" Target="javascript:window.parent.%20myFaqeCelje.kontrolloTeDrejta('Shto_FleteKontabel.aspx?shtim_modifikim=modifikim&amp;id=606845&amp;numur=VKB')" TargetMode="External"/><Relationship Id="rId461" Type="http://schemas.openxmlformats.org/officeDocument/2006/relationships/hyperlink" Target="javascript:window.parent.%20myFaqeCelje.kontrolloTeDrejta('Shto_FleteKontabel.aspx?shtim_modifikim=modifikim&amp;id=566806&amp;numur=89')" TargetMode="External"/><Relationship Id="rId517" Type="http://schemas.openxmlformats.org/officeDocument/2006/relationships/hyperlink" Target="javascript:window.parent.%20myFaqeCelje.kontrolloTeDrejta('Shto_FleteKontabel.aspx?shtim_modifikim=modifikim&amp;id=621453&amp;numur=10')" TargetMode="External"/><Relationship Id="rId559" Type="http://schemas.openxmlformats.org/officeDocument/2006/relationships/hyperlink" Target="javascript:window.parent.%20myFaqeCelje.kontrolloTeDrejta('Shto_FleteKontabel.aspx?shtim_modifikim=modifikim&amp;id=615709&amp;numur=11')" TargetMode="External"/><Relationship Id="rId60" Type="http://schemas.openxmlformats.org/officeDocument/2006/relationships/hyperlink" Target="javascript:window.parent.%20myFaqeCelje.kontrolloTeDrejta('Shto_FleteKontabel.aspx?shtim_modifikim=modifikim&amp;id=606760&amp;numur=8')" TargetMode="External"/><Relationship Id="rId156" Type="http://schemas.openxmlformats.org/officeDocument/2006/relationships/hyperlink" Target="javascript:window.parent.%20myFaqeCelje.kontrolloTeDrejta('Shto_FleteKontabel.aspx?shtim_modifikim=modifikim&amp;id=271588&amp;numur=13')" TargetMode="External"/><Relationship Id="rId198" Type="http://schemas.openxmlformats.org/officeDocument/2006/relationships/hyperlink" Target="javascript:window.parent.%20myFaqeCelje.kontrolloTeDrejta('Shto_FleteKontabel.aspx?shtim_modifikim=modifikim&amp;id=271649&amp;numur=29')" TargetMode="External"/><Relationship Id="rId321" Type="http://schemas.openxmlformats.org/officeDocument/2006/relationships/hyperlink" Target="javascript:window.parent.%20myFaqeCelje.kontrolloTeDrejta('Shto_FleteKontabel.aspx?shtim_modifikim=modifikim&amp;id=271635&amp;numur=25')" TargetMode="External"/><Relationship Id="rId363" Type="http://schemas.openxmlformats.org/officeDocument/2006/relationships/hyperlink" Target="javascript:window.parent.%20myFaqeCelje.kontrolloTeDrejta('Shto_FleteKontabel.aspx?shtim_modifikim=modifikim&amp;id=493839&amp;numur=71')" TargetMode="External"/><Relationship Id="rId419" Type="http://schemas.openxmlformats.org/officeDocument/2006/relationships/hyperlink" Target="javascript:window.parent.%20myFaqeCelje.kontrolloTeDrejta('Shto_FleteKontabel.aspx?shtim_modifikim=modifikim&amp;id=608918&amp;numur=51')" TargetMode="External"/><Relationship Id="rId570" Type="http://schemas.openxmlformats.org/officeDocument/2006/relationships/hyperlink" Target="javascript:window.parent.%20myFaqeCelje.kontrolloTeDrejta('Shto_FleteKontabel.aspx?shtim_modifikim=modifikim&amp;id=606832&amp;numur=48')" TargetMode="External"/><Relationship Id="rId626" Type="http://schemas.openxmlformats.org/officeDocument/2006/relationships/hyperlink" Target="javascript:window.parent.%20myFaqeCelje.kontrolloTeDrejta('Shto_FleteKontabel.aspx?shtim_modifikim=modifikim&amp;id=271582&amp;numur=12')" TargetMode="External"/><Relationship Id="rId223" Type="http://schemas.openxmlformats.org/officeDocument/2006/relationships/hyperlink" Target="javascript:window.parent.%20myFaqeCelje.kontrolloTeDrejta('Shto_FleteKontabel.aspx?shtim_modifikim=modifikim&amp;id=618447&amp;numur=02')" TargetMode="External"/><Relationship Id="rId430" Type="http://schemas.openxmlformats.org/officeDocument/2006/relationships/hyperlink" Target="javascript:window.parent.%20myFaqeCelje.kontrolloTeDrejta('Shto_FleteKontabel.aspx?shtim_modifikim=modifikim&amp;id=463944&amp;numur=60')" TargetMode="External"/><Relationship Id="rId668" Type="http://schemas.openxmlformats.org/officeDocument/2006/relationships/hyperlink" Target="javascript:window.parent.%20myFaqeCelje.kontrolloTeDrejta('Shto_FleteKontabel.aspx?shtim_modifikim=modifikim&amp;id=413299&amp;numur=52')" TargetMode="External"/><Relationship Id="rId18" Type="http://schemas.openxmlformats.org/officeDocument/2006/relationships/hyperlink" Target="javascript:window.parent.%20myFaqeCelje.kontrolloTeDrejta('Shto_FleteKontabel.aspx?shtim_modifikim=modifikim&amp;id=621464&amp;numur=1/1')" TargetMode="External"/><Relationship Id="rId265" Type="http://schemas.openxmlformats.org/officeDocument/2006/relationships/hyperlink" Target="javascript:window.parent.%20myFaqeCelje.kontrolloTeDrejta('Shto_FleteKontabel.aspx?shtim_modifikim=modifikim&amp;id=618392&amp;numur=R%206274%20%20673/13')" TargetMode="External"/><Relationship Id="rId472" Type="http://schemas.openxmlformats.org/officeDocument/2006/relationships/hyperlink" Target="javascript:window.parent.%20myFaqeCelje.kontrolloTeDrejta('Shto_FleteKontabel.aspx?shtim_modifikim=modifikim&amp;id=513195&amp;numur=162619')" TargetMode="External"/><Relationship Id="rId528" Type="http://schemas.openxmlformats.org/officeDocument/2006/relationships/hyperlink" Target="javascript:window.parent.%20myFaqeCelje.kontrolloTeDrejta('Shto_FleteKontabel.aspx?shtim_modifikim=modifikim&amp;id=271806&amp;numur=17')" TargetMode="External"/><Relationship Id="rId50" Type="http://schemas.openxmlformats.org/officeDocument/2006/relationships/hyperlink" Target="javascript:window.parent.%20myFaqeCelje.kontrolloTeDrejta('Shto_FleteKontabel.aspx?shtim_modifikim=modifikim&amp;id=398597&amp;numur=14')" TargetMode="External"/><Relationship Id="rId104" Type="http://schemas.openxmlformats.org/officeDocument/2006/relationships/hyperlink" Target="javascript:window.parent.%20myFaqeCelje.kontrolloTeDrejta('Shto_FleteKontabel.aspx?shtim_modifikim=modifikim&amp;id=621604&amp;numur=R5667')" TargetMode="External"/><Relationship Id="rId125" Type="http://schemas.openxmlformats.org/officeDocument/2006/relationships/hyperlink" Target="javascript:window.parent.%20myFaqeCelje.kontrolloTeDrejta('Shto_FleteKontabel.aspx?shtim_modifikim=modifikim&amp;id=608954&amp;numur=01')" TargetMode="External"/><Relationship Id="rId146" Type="http://schemas.openxmlformats.org/officeDocument/2006/relationships/hyperlink" Target="javascript:window.parent.%20myFaqeCelje.kontrolloTeDrejta('Shto_FleteKontabel.aspx?shtim_modifikim=modifikim&amp;id=469843&amp;numur=9')" TargetMode="External"/><Relationship Id="rId167" Type="http://schemas.openxmlformats.org/officeDocument/2006/relationships/hyperlink" Target="javascript:window.parent.%20myFaqeCelje.kontrolloTeDrejta('Shto_FleteKontabel.aspx?shtim_modifikim=modifikim&amp;id=271679&amp;numur=42')" TargetMode="External"/><Relationship Id="rId188" Type="http://schemas.openxmlformats.org/officeDocument/2006/relationships/hyperlink" Target="javascript:window.parent.%20myFaqeCelje.kontrolloTeDrejta('Shto_FleteKontabel.aspx?shtim_modifikim=modifikim&amp;id=270504&amp;numur=01')" TargetMode="External"/><Relationship Id="rId311" Type="http://schemas.openxmlformats.org/officeDocument/2006/relationships/hyperlink" Target="javascript:window.parent.%20myFaqeCelje.kontrolloTeDrejta('Shto_FleteKontabel.aspx?shtim_modifikim=modifikim&amp;id=271593&amp;numur=15')" TargetMode="External"/><Relationship Id="rId332" Type="http://schemas.openxmlformats.org/officeDocument/2006/relationships/hyperlink" Target="javascript:window.parent.%20myFaqeCelje.kontrolloTeDrejta('Shto_FleteKontabel.aspx?shtim_modifikim=modifikim&amp;id=271663&amp;numur=36')" TargetMode="External"/><Relationship Id="rId353" Type="http://schemas.openxmlformats.org/officeDocument/2006/relationships/hyperlink" Target="javascript:window.parent.%20myFaqeCelje.kontrolloTeDrejta('Shto_FleteKontabel.aspx?shtim_modifikim=modifikim&amp;id=614008&amp;numur=57/1')" TargetMode="External"/><Relationship Id="rId374" Type="http://schemas.openxmlformats.org/officeDocument/2006/relationships/hyperlink" Target="javascript:window.parent.%20myFaqeCelje.kontrolloTeDrejta('Shto_FleteKontabel.aspx?shtim_modifikim=modifikim&amp;id=271748&amp;numur=5')" TargetMode="External"/><Relationship Id="rId395" Type="http://schemas.openxmlformats.org/officeDocument/2006/relationships/hyperlink" Target="javascript:window.parent.%20myFaqeCelje.kontrolloTeDrejta('Shto_FleteKontabel.aspx?shtim_modifikim=modifikim&amp;id=615647&amp;numur=23')" TargetMode="External"/><Relationship Id="rId409" Type="http://schemas.openxmlformats.org/officeDocument/2006/relationships/hyperlink" Target="javascript:window.parent.%20myFaqeCelje.kontrolloTeDrejta('Shto_FleteKontabel.aspx?shtim_modifikim=modifikim&amp;id=413250&amp;numur=39')" TargetMode="External"/><Relationship Id="rId560" Type="http://schemas.openxmlformats.org/officeDocument/2006/relationships/hyperlink" Target="javascript:window.parent.%20myFaqeCelje.kontrolloTeDrejta('Shto_FleteKontabel.aspx?shtim_modifikim=modifikim&amp;id=613953&amp;numur=0215414')" TargetMode="External"/><Relationship Id="rId581" Type="http://schemas.openxmlformats.org/officeDocument/2006/relationships/hyperlink" Target="javascript:window.parent.%20myFaqeCelje.kontrolloTeDrejta('Shto_FleteKontabel.aspx?shtim_modifikim=modifikim&amp;id=543582&amp;numur=11')" TargetMode="External"/><Relationship Id="rId71" Type="http://schemas.openxmlformats.org/officeDocument/2006/relationships/hyperlink" Target="javascript:window.parent.%20myFaqeCelje.kontrolloTeDrejta('Shto_FleteKontabel.aspx?shtim_modifikim=modifikim&amp;id=608894&amp;numur=010')" TargetMode="External"/><Relationship Id="rId92" Type="http://schemas.openxmlformats.org/officeDocument/2006/relationships/hyperlink" Target="javascript:window.parent.%20myFaqeCelje.kontrolloTeDrejta('Shto_FleteKontabel.aspx?shtim_modifikim=modifikim&amp;id=615653&amp;numur=55')" TargetMode="External"/><Relationship Id="rId213" Type="http://schemas.openxmlformats.org/officeDocument/2006/relationships/hyperlink" Target="javascript:window.parent.%20myFaqeCelje.kontrolloTeDrejta('Shto_FleteKontabel.aspx?shtim_modifikim=modifikim&amp;id=270724&amp;numur=01')" TargetMode="External"/><Relationship Id="rId234" Type="http://schemas.openxmlformats.org/officeDocument/2006/relationships/hyperlink" Target="javascript:window.parent.%20myFaqeCelje.kontrolloTeDrejta('Shto_FleteKontabel.aspx?shtim_modifikim=modifikim&amp;id=608231&amp;numur=17')" TargetMode="External"/><Relationship Id="rId420" Type="http://schemas.openxmlformats.org/officeDocument/2006/relationships/hyperlink" Target="javascript:window.parent.%20myFaqeCelje.kontrolloTeDrejta('Shto_FleteKontabel.aspx?shtim_modifikim=modifikim&amp;id=614049&amp;numur=49')" TargetMode="External"/><Relationship Id="rId616" Type="http://schemas.openxmlformats.org/officeDocument/2006/relationships/hyperlink" Target="javascript:window.parent.%20myFaqeCelje.kontrolloTeDrejta('Shto_FleteKontabel.aspx?shtim_modifikim=modifikim&amp;id=271657&amp;numur=32')" TargetMode="External"/><Relationship Id="rId637" Type="http://schemas.openxmlformats.org/officeDocument/2006/relationships/hyperlink" Target="javascript:window.parent.%20myFaqeCelje.kontrolloTeDrejta('Shto_FleteKontabel.aspx?shtim_modifikim=modifikim&amp;id=271629&amp;numur=23')" TargetMode="External"/><Relationship Id="rId658" Type="http://schemas.openxmlformats.org/officeDocument/2006/relationships/hyperlink" Target="javascript:window.parent.%20myFaqeCelje.kontrolloTeDrejta('Shto_FleteKontabel.aspx?shtim_modifikim=modifikim&amp;id=608881&amp;numur=01')" TargetMode="External"/><Relationship Id="rId2" Type="http://schemas.openxmlformats.org/officeDocument/2006/relationships/hyperlink" Target="javascript:window.parent.%20myFaqeCelje.kontrolloTeDrejta('Shto_FleteKontabel.aspx?shtim_modifikim=modifikim&amp;id=615722&amp;numur=36')" TargetMode="External"/><Relationship Id="rId29" Type="http://schemas.openxmlformats.org/officeDocument/2006/relationships/hyperlink" Target="javascript:window.parent.%20myFaqeCelje.kontrolloTeDrejta('Shto_FleteKontabel.aspx?shtim_modifikim=modifikim&amp;id=618389&amp;numur=R6274')" TargetMode="External"/><Relationship Id="rId255" Type="http://schemas.openxmlformats.org/officeDocument/2006/relationships/hyperlink" Target="javascript:window.parent.%20myFaqeCelje.kontrolloTeDrejta('Shto_FleteKontabel.aspx?shtim_modifikim=modifikim&amp;id=615797&amp;numur=3')" TargetMode="External"/><Relationship Id="rId276" Type="http://schemas.openxmlformats.org/officeDocument/2006/relationships/hyperlink" Target="javascript:window.parent.%20myFaqeCelje.kontrolloTeDrejta('Shto_FleteKontabel.aspx?shtim_modifikim=modifikim&amp;id=566807&amp;numur=91')" TargetMode="External"/><Relationship Id="rId297" Type="http://schemas.openxmlformats.org/officeDocument/2006/relationships/hyperlink" Target="javascript:window.parent.%20myFaqeCelje.kontrolloTeDrejta('Shto_FleteKontabel.aspx?shtim_modifikim=modifikim&amp;id=271429&amp;numur=1')" TargetMode="External"/><Relationship Id="rId441" Type="http://schemas.openxmlformats.org/officeDocument/2006/relationships/hyperlink" Target="javascript:window.parent.%20myFaqeCelje.kontrolloTeDrejta('Shto_FleteKontabel.aspx?shtim_modifikim=modifikim&amp;id=463970&amp;numur=69')" TargetMode="External"/><Relationship Id="rId462" Type="http://schemas.openxmlformats.org/officeDocument/2006/relationships/hyperlink" Target="javascript:window.parent.%20myFaqeCelje.kontrolloTeDrejta('Shto_FleteKontabel.aspx?shtim_modifikim=modifikim&amp;id=566807&amp;numur=91')" TargetMode="External"/><Relationship Id="rId483" Type="http://schemas.openxmlformats.org/officeDocument/2006/relationships/hyperlink" Target="javascript:window.parent.%20myFaqeCelje.kontrolloTeDrejta('Shto_FleteKontabel.aspx?shtim_modifikim=modifikim&amp;id=271781&amp;numur=12')" TargetMode="External"/><Relationship Id="rId518" Type="http://schemas.openxmlformats.org/officeDocument/2006/relationships/hyperlink" Target="javascript:window.parent.%20myFaqeCelje.kontrolloTeDrejta('Shto_FleteKontabel.aspx?shtim_modifikim=modifikim&amp;id=621464&amp;numur=1/1')" TargetMode="External"/><Relationship Id="rId539" Type="http://schemas.openxmlformats.org/officeDocument/2006/relationships/hyperlink" Target="javascript:window.parent.%20myFaqeCelje.kontrolloTeDrejta('Shto_FleteKontabel.aspx?shtim_modifikim=modifikim&amp;id=413274&amp;numur=44')" TargetMode="External"/><Relationship Id="rId40" Type="http://schemas.openxmlformats.org/officeDocument/2006/relationships/hyperlink" Target="javascript:window.parent.%20myFaqeCelje.kontrolloTeDrejta('Shto_FleteKontabel.aspx?shtim_modifikim=modifikim&amp;id=621451&amp;numur=04')" TargetMode="External"/><Relationship Id="rId115" Type="http://schemas.openxmlformats.org/officeDocument/2006/relationships/hyperlink" Target="javascript:window.parent.%20myFaqeCelje.kontrolloTeDrejta('Shto_FleteKontabel.aspx?shtim_modifikim=modifikim&amp;id=613888&amp;numur=36/3')" TargetMode="External"/><Relationship Id="rId136" Type="http://schemas.openxmlformats.org/officeDocument/2006/relationships/hyperlink" Target="javascript:window.parent.%20myFaqeCelje.kontrolloTeDrejta('Shto_FleteKontabel.aspx?shtim_modifikim=modifikim&amp;id=615669&amp;numur=94')" TargetMode="External"/><Relationship Id="rId157" Type="http://schemas.openxmlformats.org/officeDocument/2006/relationships/hyperlink" Target="javascript:window.parent.%20myFaqeCelje.kontrolloTeDrejta('Shto_FleteKontabel.aspx?shtim_modifikim=modifikim&amp;id=271590&amp;numur=14')" TargetMode="External"/><Relationship Id="rId178" Type="http://schemas.openxmlformats.org/officeDocument/2006/relationships/hyperlink" Target="javascript:window.parent.%20myFaqeCelje.kontrolloTeDrejta('Shto_FleteKontabel.aspx?shtim_modifikim=modifikim&amp;id=431988&amp;numur=8')" TargetMode="External"/><Relationship Id="rId301" Type="http://schemas.openxmlformats.org/officeDocument/2006/relationships/hyperlink" Target="javascript:window.parent.%20myFaqeCelje.kontrolloTeDrejta('Shto_FleteKontabel.aspx?shtim_modifikim=modifikim&amp;id=271438&amp;numur=5')" TargetMode="External"/><Relationship Id="rId322" Type="http://schemas.openxmlformats.org/officeDocument/2006/relationships/hyperlink" Target="javascript:window.parent.%20myFaqeCelje.kontrolloTeDrejta('Shto_FleteKontabel.aspx?shtim_modifikim=modifikim&amp;id=271639&amp;numur=26')" TargetMode="External"/><Relationship Id="rId343" Type="http://schemas.openxmlformats.org/officeDocument/2006/relationships/hyperlink" Target="javascript:window.parent.%20myFaqeCelje.kontrolloTeDrejta('Shto_FleteKontabel.aspx?shtim_modifikim=modifikim&amp;id=271711&amp;numur=47')" TargetMode="External"/><Relationship Id="rId364" Type="http://schemas.openxmlformats.org/officeDocument/2006/relationships/hyperlink" Target="javascript:window.parent.%20myFaqeCelje.kontrolloTeDrejta('Shto_FleteKontabel.aspx?shtim_modifikim=modifikim&amp;id=493844&amp;numur=72')" TargetMode="External"/><Relationship Id="rId550" Type="http://schemas.openxmlformats.org/officeDocument/2006/relationships/hyperlink" Target="javascript:window.parent.%20myFaqeCelje.kontrolloTeDrejta('Shto_FleteKontabel.aspx?shtim_modifikim=modifikim&amp;id=608228&amp;numur=77')" TargetMode="External"/><Relationship Id="rId61" Type="http://schemas.openxmlformats.org/officeDocument/2006/relationships/hyperlink" Target="javascript:window.parent.%20myFaqeCelje.kontrolloTeDrejta('Shto_FleteKontabel.aspx?shtim_modifikim=modifikim&amp;id=608929&amp;numur=005')" TargetMode="External"/><Relationship Id="rId82" Type="http://schemas.openxmlformats.org/officeDocument/2006/relationships/hyperlink" Target="javascript:window.parent.%20myFaqeCelje.kontrolloTeDrejta('Shto_FleteKontabel.aspx?shtim_modifikim=modifikim&amp;id=413300&amp;numur=52')" TargetMode="External"/><Relationship Id="rId199" Type="http://schemas.openxmlformats.org/officeDocument/2006/relationships/hyperlink" Target="javascript:window.parent.%20myFaqeCelje.kontrolloTeDrejta('Shto_FleteKontabel.aspx?shtim_modifikim=modifikim&amp;id=271654&amp;numur=30')" TargetMode="External"/><Relationship Id="rId203" Type="http://schemas.openxmlformats.org/officeDocument/2006/relationships/hyperlink" Target="javascript:window.parent.%20myFaqeCelje.kontrolloTeDrejta('Shto_FleteKontabel.aspx?shtim_modifikim=modifikim&amp;id=271660&amp;numur=34')" TargetMode="External"/><Relationship Id="rId385" Type="http://schemas.openxmlformats.org/officeDocument/2006/relationships/hyperlink" Target="javascript:window.parent.%20myFaqeCelje.kontrolloTeDrejta('Shto_FleteKontabel.aspx?shtim_modifikim=modifikim&amp;id=271796&amp;numur=14')" TargetMode="External"/><Relationship Id="rId571" Type="http://schemas.openxmlformats.org/officeDocument/2006/relationships/hyperlink" Target="javascript:window.parent.%20myFaqeCelje.kontrolloTeDrejta('Shto_FleteKontabel.aspx?shtim_modifikim=modifikim&amp;id=392466&amp;numur=1')" TargetMode="External"/><Relationship Id="rId592" Type="http://schemas.openxmlformats.org/officeDocument/2006/relationships/hyperlink" Target="javascript:window.parent.%20myFaqeCelje.kontrolloTeDrejta('Shto_FleteKontabel.aspx?shtim_modifikim=modifikim&amp;id=498233&amp;numur=10')" TargetMode="External"/><Relationship Id="rId606" Type="http://schemas.openxmlformats.org/officeDocument/2006/relationships/hyperlink" Target="javascript:window.parent.%20myFaqeCelje.kontrolloTeDrejta('Shto_FleteKontabel.aspx?shtim_modifikim=modifikim&amp;id=271626&amp;numur=22')" TargetMode="External"/><Relationship Id="rId627" Type="http://schemas.openxmlformats.org/officeDocument/2006/relationships/hyperlink" Target="javascript:window.parent.%20myFaqeCelje.kontrolloTeDrejta('Shto_FleteKontabel.aspx?shtim_modifikim=modifikim&amp;id=271588&amp;numur=13')" TargetMode="External"/><Relationship Id="rId648" Type="http://schemas.openxmlformats.org/officeDocument/2006/relationships/hyperlink" Target="javascript:window.parent.%20myFaqeCelje.kontrolloTeDrejta('Shto_FleteKontabel.aspx?shtim_modifikim=modifikim&amp;id=271660&amp;numur=34')" TargetMode="External"/><Relationship Id="rId669" Type="http://schemas.openxmlformats.org/officeDocument/2006/relationships/hyperlink" Target="javascript:window.parent.%20myFaqeCelje.kontrolloTeDrejta('Shto_FleteKontabel.aspx?shtim_modifikim=modifikim&amp;id=413310&amp;numur=56')" TargetMode="External"/><Relationship Id="rId19" Type="http://schemas.openxmlformats.org/officeDocument/2006/relationships/hyperlink" Target="javascript:window.parent.%20myFaqeCelje.kontrolloTeDrejta('Shto_FleteKontabel.aspx?shtim_modifikim=modifikim&amp;id=513156&amp;numur=R4422')" TargetMode="External"/><Relationship Id="rId224" Type="http://schemas.openxmlformats.org/officeDocument/2006/relationships/hyperlink" Target="javascript:window.parent.%20myFaqeCelje.kontrolloTeDrejta('Shto_FleteKontabel.aspx?shtim_modifikim=modifikim&amp;id=621453&amp;numur=10')" TargetMode="External"/><Relationship Id="rId245" Type="http://schemas.openxmlformats.org/officeDocument/2006/relationships/hyperlink" Target="javascript:window.parent.%20myFaqeCelje.kontrolloTeDrejta('Shto_FleteKontabel.aspx?shtim_modifikim=modifikim&amp;id=615821&amp;numur=6')" TargetMode="External"/><Relationship Id="rId266" Type="http://schemas.openxmlformats.org/officeDocument/2006/relationships/hyperlink" Target="javascript:window.parent.%20myFaqeCelje.kontrolloTeDrejta('Shto_FleteKontabel.aspx?shtim_modifikim=modifikim&amp;id=615775&amp;numur=1')" TargetMode="External"/><Relationship Id="rId287" Type="http://schemas.openxmlformats.org/officeDocument/2006/relationships/hyperlink" Target="javascript:window.parent.%20myFaqeCelje.kontrolloTeDrejta('Shto_FleteKontabel.aspx?shtim_modifikim=modifikim&amp;id=615709&amp;numur=11')" TargetMode="External"/><Relationship Id="rId410" Type="http://schemas.openxmlformats.org/officeDocument/2006/relationships/hyperlink" Target="javascript:window.parent.%20myFaqeCelje.kontrolloTeDrejta('Shto_FleteKontabel.aspx?shtim_modifikim=modifikim&amp;id=615723&amp;numur=38')" TargetMode="External"/><Relationship Id="rId431" Type="http://schemas.openxmlformats.org/officeDocument/2006/relationships/hyperlink" Target="javascript:window.parent.%20myFaqeCelje.kontrolloTeDrejta('Shto_FleteKontabel.aspx?shtim_modifikim=modifikim&amp;id=463960&amp;numur=57')" TargetMode="External"/><Relationship Id="rId452" Type="http://schemas.openxmlformats.org/officeDocument/2006/relationships/hyperlink" Target="javascript:window.parent.%20myFaqeCelje.kontrolloTeDrejta('Shto_FleteKontabel.aspx?shtim_modifikim=modifikim&amp;id=493896&amp;numur=80')" TargetMode="External"/><Relationship Id="rId473" Type="http://schemas.openxmlformats.org/officeDocument/2006/relationships/hyperlink" Target="javascript:window.parent.%20myFaqeCelje.kontrolloTeDrejta('Shto_FleteKontabel.aspx?shtim_modifikim=modifikim&amp;id=513198&amp;numur=162906')" TargetMode="External"/><Relationship Id="rId494" Type="http://schemas.openxmlformats.org/officeDocument/2006/relationships/hyperlink" Target="javascript:window.parent.%20myFaqeCelje.kontrolloTeDrejta('Shto_FleteKontabel.aspx?shtim_modifikim=modifikim&amp;id=614008&amp;numur=57/1')" TargetMode="External"/><Relationship Id="rId508" Type="http://schemas.openxmlformats.org/officeDocument/2006/relationships/hyperlink" Target="javascript:window.parent.%20myFaqeCelje.kontrolloTeDrejta('Shto_FleteKontabel.aspx?shtim_modifikim=modifikim&amp;id=566816&amp;numur=76')" TargetMode="External"/><Relationship Id="rId529" Type="http://schemas.openxmlformats.org/officeDocument/2006/relationships/hyperlink" Target="javascript:window.parent.%20myFaqeCelje.kontrolloTeDrejta('Shto_FleteKontabel.aspx?shtim_modifikim=modifikim&amp;id=606771&amp;numur=18')" TargetMode="External"/><Relationship Id="rId30" Type="http://schemas.openxmlformats.org/officeDocument/2006/relationships/hyperlink" Target="javascript:window.parent.%20myFaqeCelje.kontrolloTeDrejta('Shto_FleteKontabel.aspx?shtim_modifikim=modifikim&amp;id=606724&amp;numur=R6456')" TargetMode="External"/><Relationship Id="rId105" Type="http://schemas.openxmlformats.org/officeDocument/2006/relationships/hyperlink" Target="javascript:window.parent.%20myFaqeCelje.kontrolloTeDrejta('Shto_FleteKontabel.aspx?shtim_modifikim=modifikim&amp;id=621599&amp;numur=R5782')" TargetMode="External"/><Relationship Id="rId126" Type="http://schemas.openxmlformats.org/officeDocument/2006/relationships/hyperlink" Target="javascript:window.parent.%20myFaqeCelje.kontrolloTeDrejta('Shto_FleteKontabel.aspx?shtim_modifikim=modifikim&amp;id=615620&amp;numur=7')" TargetMode="External"/><Relationship Id="rId147" Type="http://schemas.openxmlformats.org/officeDocument/2006/relationships/hyperlink" Target="javascript:window.parent.%20myFaqeCelje.kontrolloTeDrejta('Shto_FleteKontabel.aspx?shtim_modifikim=modifikim&amp;id=498233&amp;numur=10')" TargetMode="External"/><Relationship Id="rId168" Type="http://schemas.openxmlformats.org/officeDocument/2006/relationships/hyperlink" Target="javascript:window.parent.%20myFaqeCelje.kontrolloTeDrejta('Shto_FleteKontabel.aspx?shtim_modifikim=modifikim&amp;id=392472&amp;numur=3')" TargetMode="External"/><Relationship Id="rId312" Type="http://schemas.openxmlformats.org/officeDocument/2006/relationships/hyperlink" Target="javascript:window.parent.%20myFaqeCelje.kontrolloTeDrejta('Shto_FleteKontabel.aspx?shtim_modifikim=modifikim&amp;id=271596&amp;numur=16')" TargetMode="External"/><Relationship Id="rId333" Type="http://schemas.openxmlformats.org/officeDocument/2006/relationships/hyperlink" Target="javascript:window.parent.%20myFaqeCelje.kontrolloTeDrejta('Shto_FleteKontabel.aspx?shtim_modifikim=modifikim&amp;id=271667&amp;numur=37')" TargetMode="External"/><Relationship Id="rId354" Type="http://schemas.openxmlformats.org/officeDocument/2006/relationships/hyperlink" Target="javascript:window.parent.%20myFaqeCelje.kontrolloTeDrejta('Shto_FleteKontabel.aspx?shtim_modifikim=modifikim&amp;id=614015&amp;numur=58/1')" TargetMode="External"/><Relationship Id="rId540" Type="http://schemas.openxmlformats.org/officeDocument/2006/relationships/hyperlink" Target="javascript:window.parent.%20myFaqeCelje.kontrolloTeDrejta('Shto_FleteKontabel.aspx?shtim_modifikim=modifikim&amp;id=413278&amp;numur=46')" TargetMode="External"/><Relationship Id="rId51" Type="http://schemas.openxmlformats.org/officeDocument/2006/relationships/hyperlink" Target="javascript:window.parent.%20myFaqeCelje.kontrolloTeDrejta('Shto_FleteKontabel.aspx?shtim_modifikim=modifikim&amp;id=463960&amp;numur=57')" TargetMode="External"/><Relationship Id="rId72" Type="http://schemas.openxmlformats.org/officeDocument/2006/relationships/hyperlink" Target="javascript:window.parent.%20myFaqeCelje.kontrolloTeDrejta('Shto_FleteKontabel.aspx?shtim_modifikim=modifikim&amp;id=608897&amp;numur=88')" TargetMode="External"/><Relationship Id="rId93" Type="http://schemas.openxmlformats.org/officeDocument/2006/relationships/hyperlink" Target="javascript:window.parent.%20myFaqeCelje.kontrolloTeDrejta('Shto_FleteKontabel.aspx?shtim_modifikim=modifikim&amp;id=615655&amp;numur=67')" TargetMode="External"/><Relationship Id="rId189" Type="http://schemas.openxmlformats.org/officeDocument/2006/relationships/hyperlink" Target="javascript:window.parent.%20myFaqeCelje.kontrolloTeDrejta('Shto_FleteKontabel.aspx?shtim_modifikim=modifikim&amp;id=271432&amp;numur=3')" TargetMode="External"/><Relationship Id="rId375" Type="http://schemas.openxmlformats.org/officeDocument/2006/relationships/hyperlink" Target="javascript:window.parent.%20myFaqeCelje.kontrolloTeDrejta('Shto_FleteKontabel.aspx?shtim_modifikim=modifikim&amp;id=271835&amp;numur=2')" TargetMode="External"/><Relationship Id="rId396" Type="http://schemas.openxmlformats.org/officeDocument/2006/relationships/hyperlink" Target="javascript:window.parent.%20myFaqeCelje.kontrolloTeDrejta('Shto_FleteKontabel.aspx?shtim_modifikim=modifikim&amp;id=606787&amp;numur=25')" TargetMode="External"/><Relationship Id="rId561" Type="http://schemas.openxmlformats.org/officeDocument/2006/relationships/hyperlink" Target="javascript:window.parent.%20myFaqeCelje.kontrolloTeDrejta('Shto_FleteKontabel.aspx?shtim_modifikim=modifikim&amp;id=513196&amp;numur=162611')" TargetMode="External"/><Relationship Id="rId582" Type="http://schemas.openxmlformats.org/officeDocument/2006/relationships/hyperlink" Target="javascript:window.parent.%20myFaqeCelje.kontrolloTeDrejta('Shto_FleteKontabel.aspx?shtim_modifikim=modifikim&amp;id=574731&amp;numur=12')" TargetMode="External"/><Relationship Id="rId617" Type="http://schemas.openxmlformats.org/officeDocument/2006/relationships/hyperlink" Target="javascript:window.parent.%20myFaqeCelje.kontrolloTeDrejta('Shto_FleteKontabel.aspx?shtim_modifikim=modifikim&amp;id=271659&amp;numur=33')" TargetMode="External"/><Relationship Id="rId638" Type="http://schemas.openxmlformats.org/officeDocument/2006/relationships/hyperlink" Target="javascript:window.parent.%20myFaqeCelje.kontrolloTeDrejta('Shto_FleteKontabel.aspx?shtim_modifikim=modifikim&amp;id=271634&amp;numur=24')" TargetMode="External"/><Relationship Id="rId659" Type="http://schemas.openxmlformats.org/officeDocument/2006/relationships/hyperlink" Target="javascript:window.parent.%20myFaqeCelje.kontrolloTeDrejta('Shto_FleteKontabel.aspx?shtim_modifikim=modifikim&amp;id=615687&amp;numur=10')" TargetMode="External"/><Relationship Id="rId3" Type="http://schemas.openxmlformats.org/officeDocument/2006/relationships/hyperlink" Target="javascript:window.parent.%20myFaqeCelje.kontrolloTeDrejta('Shto_FleteKontabel.aspx?shtim_modifikim=modifikim&amp;id=615723&amp;numur=38')" TargetMode="External"/><Relationship Id="rId214" Type="http://schemas.openxmlformats.org/officeDocument/2006/relationships/hyperlink" Target="javascript:window.parent.%20myFaqeCelje.kontrolloTeDrejta('Shto_FleteKontabel.aspx?shtim_modifikim=modifikim&amp;id=608940&amp;numur=004')" TargetMode="External"/><Relationship Id="rId235" Type="http://schemas.openxmlformats.org/officeDocument/2006/relationships/hyperlink" Target="javascript:window.parent.%20myFaqeCelje.kontrolloTeDrejta('Shto_FleteKontabel.aspx?shtim_modifikim=modifikim&amp;id=608894&amp;numur=010')" TargetMode="External"/><Relationship Id="rId256" Type="http://schemas.openxmlformats.org/officeDocument/2006/relationships/hyperlink" Target="javascript:window.parent.%20myFaqeCelje.kontrolloTeDrejta('Shto_FleteKontabel.aspx?shtim_modifikim=modifikim&amp;id=615828&amp;numur=7')" TargetMode="External"/><Relationship Id="rId277" Type="http://schemas.openxmlformats.org/officeDocument/2006/relationships/hyperlink" Target="javascript:window.parent.%20myFaqeCelje.kontrolloTeDrejta('Shto_FleteKontabel.aspx?shtim_modifikim=modifikim&amp;id=615709&amp;numur=11')" TargetMode="External"/><Relationship Id="rId298" Type="http://schemas.openxmlformats.org/officeDocument/2006/relationships/hyperlink" Target="javascript:window.parent.%20myFaqeCelje.kontrolloTeDrejta('Shto_FleteKontabel.aspx?shtim_modifikim=modifikim&amp;id=271431&amp;numur=2')" TargetMode="External"/><Relationship Id="rId400" Type="http://schemas.openxmlformats.org/officeDocument/2006/relationships/hyperlink" Target="javascript:window.parent.%20myFaqeCelje.kontrolloTeDrejta('Shto_FleteKontabel.aspx?shtim_modifikim=modifikim&amp;id=413189&amp;numur=28')" TargetMode="External"/><Relationship Id="rId421" Type="http://schemas.openxmlformats.org/officeDocument/2006/relationships/hyperlink" Target="javascript:window.parent.%20myFaqeCelje.kontrolloTeDrejta('Shto_FleteKontabel.aspx?shtim_modifikim=modifikim&amp;id=615622&amp;numur=48')" TargetMode="External"/><Relationship Id="rId442" Type="http://schemas.openxmlformats.org/officeDocument/2006/relationships/hyperlink" Target="javascript:window.parent.%20myFaqeCelje.kontrolloTeDrejta('Shto_FleteKontabel.aspx?shtim_modifikim=modifikim&amp;id=463973&amp;numur=70')" TargetMode="External"/><Relationship Id="rId463" Type="http://schemas.openxmlformats.org/officeDocument/2006/relationships/hyperlink" Target="javascript:window.parent.%20myFaqeCelje.kontrolloTeDrejta('Shto_FleteKontabel.aspx?shtim_modifikim=modifikim&amp;id=566808&amp;numur=90')" TargetMode="External"/><Relationship Id="rId484" Type="http://schemas.openxmlformats.org/officeDocument/2006/relationships/hyperlink" Target="javascript:window.parent.%20myFaqeCelje.kontrolloTeDrejta('Shto_FleteKontabel.aspx?shtim_modifikim=modifikim&amp;id=271675&amp;numur=40')" TargetMode="External"/><Relationship Id="rId519" Type="http://schemas.openxmlformats.org/officeDocument/2006/relationships/hyperlink" Target="javascript:window.parent.%20myFaqeCelje.kontrolloTeDrejta('Shto_FleteKontabel.aspx?shtim_modifikim=modifikim&amp;id=278093&amp;numur=01')" TargetMode="External"/><Relationship Id="rId670" Type="http://schemas.openxmlformats.org/officeDocument/2006/relationships/hyperlink" Target="javascript:window.parent.%20myFaqeCelje.kontrolloTeDrejta('Shto_FleteKontabel.aspx?shtim_modifikim=modifikim&amp;id=270504&amp;numur=01')" TargetMode="External"/><Relationship Id="rId116" Type="http://schemas.openxmlformats.org/officeDocument/2006/relationships/hyperlink" Target="javascript:window.parent.%20myFaqeCelje.kontrolloTeDrejta('Shto_FleteKontabel.aspx?shtim_modifikim=modifikim&amp;id=614053&amp;numur=32')" TargetMode="External"/><Relationship Id="rId137" Type="http://schemas.openxmlformats.org/officeDocument/2006/relationships/hyperlink" Target="javascript:window.parent.%20myFaqeCelje.kontrolloTeDrejta('Shto_FleteKontabel.aspx?shtim_modifikim=modifikim&amp;id=270504&amp;numur=01')" TargetMode="External"/><Relationship Id="rId158" Type="http://schemas.openxmlformats.org/officeDocument/2006/relationships/hyperlink" Target="javascript:window.parent.%20myFaqeCelje.kontrolloTeDrejta('Shto_FleteKontabel.aspx?shtim_modifikim=modifikim&amp;id=271593&amp;numur=15')" TargetMode="External"/><Relationship Id="rId302" Type="http://schemas.openxmlformats.org/officeDocument/2006/relationships/hyperlink" Target="javascript:window.parent.%20myFaqeCelje.kontrolloTeDrejta('Shto_FleteKontabel.aspx?shtim_modifikim=modifikim&amp;id=271441&amp;numur=6')" TargetMode="External"/><Relationship Id="rId323" Type="http://schemas.openxmlformats.org/officeDocument/2006/relationships/hyperlink" Target="javascript:window.parent.%20myFaqeCelje.kontrolloTeDrejta('Shto_FleteKontabel.aspx?shtim_modifikim=modifikim&amp;id=271641&amp;numur=27')" TargetMode="External"/><Relationship Id="rId344" Type="http://schemas.openxmlformats.org/officeDocument/2006/relationships/hyperlink" Target="javascript:window.parent.%20myFaqeCelje.kontrolloTeDrejta('Shto_FleteKontabel.aspx?shtim_modifikim=modifikim&amp;id=271717&amp;numur=49')" TargetMode="External"/><Relationship Id="rId530" Type="http://schemas.openxmlformats.org/officeDocument/2006/relationships/hyperlink" Target="javascript:window.parent.%20myFaqeCelje.kontrolloTeDrejta('Shto_FleteKontabel.aspx?shtim_modifikim=modifikim&amp;id=606772&amp;numur=21')" TargetMode="External"/><Relationship Id="rId20" Type="http://schemas.openxmlformats.org/officeDocument/2006/relationships/hyperlink" Target="javascript:window.parent.%20myFaqeCelje.kontrolloTeDrejta('Shto_FleteKontabel.aspx?shtim_modifikim=modifikim&amp;id=513184&amp;numur=R4531')" TargetMode="External"/><Relationship Id="rId41" Type="http://schemas.openxmlformats.org/officeDocument/2006/relationships/hyperlink" Target="javascript:window.parent.%20myFaqeCelje.kontrolloTeDrejta('Shto_FleteKontabel.aspx?shtim_modifikim=modifikim&amp;id=354725&amp;numur=08')" TargetMode="External"/><Relationship Id="rId62" Type="http://schemas.openxmlformats.org/officeDocument/2006/relationships/hyperlink" Target="javascript:window.parent.%20myFaqeCelje.kontrolloTeDrejta('Shto_FleteKontabel.aspx?shtim_modifikim=modifikim&amp;id=608933&amp;numur=24')" TargetMode="External"/><Relationship Id="rId83" Type="http://schemas.openxmlformats.org/officeDocument/2006/relationships/hyperlink" Target="javascript:window.parent.%20myFaqeCelje.kontrolloTeDrejta('Shto_FleteKontabel.aspx?shtim_modifikim=modifikim&amp;id=444524&amp;numur=27')" TargetMode="External"/><Relationship Id="rId179" Type="http://schemas.openxmlformats.org/officeDocument/2006/relationships/hyperlink" Target="javascript:window.parent.%20myFaqeCelje.kontrolloTeDrejta('Shto_FleteKontabel.aspx?shtim_modifikim=modifikim&amp;id=463919&amp;numur=55')" TargetMode="External"/><Relationship Id="rId365" Type="http://schemas.openxmlformats.org/officeDocument/2006/relationships/hyperlink" Target="javascript:window.parent.%20myFaqeCelje.kontrolloTeDrejta('Shto_FleteKontabel.aspx?shtim_modifikim=modifikim&amp;id=566814&amp;numur=73')" TargetMode="External"/><Relationship Id="rId386" Type="http://schemas.openxmlformats.org/officeDocument/2006/relationships/hyperlink" Target="javascript:window.parent.%20myFaqeCelje.kontrolloTeDrejta('Shto_FleteKontabel.aspx?shtim_modifikim=modifikim&amp;id=271797&amp;numur=15')" TargetMode="External"/><Relationship Id="rId551" Type="http://schemas.openxmlformats.org/officeDocument/2006/relationships/hyperlink" Target="javascript:window.parent.%20myFaqeCelje.kontrolloTeDrejta('Shto_FleteKontabel.aspx?shtim_modifikim=modifikim&amp;id=566799&amp;numur=83')" TargetMode="External"/><Relationship Id="rId572" Type="http://schemas.openxmlformats.org/officeDocument/2006/relationships/hyperlink" Target="javascript:window.parent.%20myFaqeCelje.kontrolloTeDrejta('Shto_FleteKontabel.aspx?shtim_modifikim=modifikim&amp;id=392467&amp;numur=2')" TargetMode="External"/><Relationship Id="rId593" Type="http://schemas.openxmlformats.org/officeDocument/2006/relationships/hyperlink" Target="javascript:window.parent.%20myFaqeCelje.kontrolloTeDrejta('Shto_FleteKontabel.aspx?shtim_modifikim=modifikim&amp;id=543582&amp;numur=11')" TargetMode="External"/><Relationship Id="rId607" Type="http://schemas.openxmlformats.org/officeDocument/2006/relationships/hyperlink" Target="javascript:window.parent.%20myFaqeCelje.kontrolloTeDrejta('Shto_FleteKontabel.aspx?shtim_modifikim=modifikim&amp;id=271629&amp;numur=23')" TargetMode="External"/><Relationship Id="rId628" Type="http://schemas.openxmlformats.org/officeDocument/2006/relationships/hyperlink" Target="javascript:window.parent.%20myFaqeCelje.kontrolloTeDrejta('Shto_FleteKontabel.aspx?shtim_modifikim=modifikim&amp;id=271590&amp;numur=14')" TargetMode="External"/><Relationship Id="rId649" Type="http://schemas.openxmlformats.org/officeDocument/2006/relationships/hyperlink" Target="javascript:window.parent.%20myFaqeCelje.kontrolloTeDrejta('Shto_FleteKontabel.aspx?shtim_modifikim=modifikim&amp;id=271662&amp;numur=35')" TargetMode="External"/><Relationship Id="rId190" Type="http://schemas.openxmlformats.org/officeDocument/2006/relationships/hyperlink" Target="javascript:window.parent.%20myFaqeCelje.kontrolloTeDrejta('Shto_FleteKontabel.aspx?shtim_modifikim=modifikim&amp;id=392466&amp;numur=1')" TargetMode="External"/><Relationship Id="rId204" Type="http://schemas.openxmlformats.org/officeDocument/2006/relationships/hyperlink" Target="javascript:window.parent.%20myFaqeCelje.kontrolloTeDrejta('Shto_FleteKontabel.aspx?shtim_modifikim=modifikim&amp;id=271662&amp;numur=35')" TargetMode="External"/><Relationship Id="rId225" Type="http://schemas.openxmlformats.org/officeDocument/2006/relationships/hyperlink" Target="javascript:window.parent.%20myFaqeCelje.kontrolloTeDrejta('Shto_FleteKontabel.aspx?shtim_modifikim=modifikim&amp;id=362865&amp;numur=18')" TargetMode="External"/><Relationship Id="rId246" Type="http://schemas.openxmlformats.org/officeDocument/2006/relationships/hyperlink" Target="javascript:window.parent.%20myFaqeCelje.kontrolloTeDrejta('Shto_FleteKontabel.aspx?shtim_modifikim=modifikim&amp;id=615839&amp;numur=12')" TargetMode="External"/><Relationship Id="rId267" Type="http://schemas.openxmlformats.org/officeDocument/2006/relationships/hyperlink" Target="javascript:window.parent.%20myFaqeCelje.kontrolloTeDrejta('Shto_FleteKontabel.aspx?shtim_modifikim=modifikim&amp;id=615776&amp;numur=2')" TargetMode="External"/><Relationship Id="rId288" Type="http://schemas.openxmlformats.org/officeDocument/2006/relationships/hyperlink" Target="javascript:window.parent.%20myFaqeCelje.kontrolloTeDrejta('Shto_FleteKontabel.aspx?shtim_modifikim=modifikim&amp;id=270504&amp;numur=01')" TargetMode="External"/><Relationship Id="rId411" Type="http://schemas.openxmlformats.org/officeDocument/2006/relationships/hyperlink" Target="javascript:window.parent.%20myFaqeCelje.kontrolloTeDrejta('Shto_FleteKontabel.aspx?shtim_modifikim=modifikim&amp;id=413256&amp;numur=40')" TargetMode="External"/><Relationship Id="rId432" Type="http://schemas.openxmlformats.org/officeDocument/2006/relationships/hyperlink" Target="javascript:window.parent.%20myFaqeCelje.kontrolloTeDrejta('Shto_FleteKontabel.aspx?shtim_modifikim=modifikim&amp;id=608910&amp;numur=56')" TargetMode="External"/><Relationship Id="rId453" Type="http://schemas.openxmlformats.org/officeDocument/2006/relationships/hyperlink" Target="javascript:window.parent.%20myFaqeCelje.kontrolloTeDrejta('Shto_FleteKontabel.aspx?shtim_modifikim=modifikim&amp;id=566798&amp;numur=81')" TargetMode="External"/><Relationship Id="rId474" Type="http://schemas.openxmlformats.org/officeDocument/2006/relationships/hyperlink" Target="javascript:window.parent.%20myFaqeCelje.kontrolloTeDrejta('Shto_FleteKontabel.aspx?shtim_modifikim=modifikim&amp;id=513194&amp;numur=162772')" TargetMode="External"/><Relationship Id="rId509" Type="http://schemas.openxmlformats.org/officeDocument/2006/relationships/hyperlink" Target="javascript:window.parent.%20myFaqeCelje.kontrolloTeDrejta('Shto_FleteKontabel.aspx?shtim_modifikim=modifikim&amp;id=614057&amp;numur=5')" TargetMode="External"/><Relationship Id="rId660" Type="http://schemas.openxmlformats.org/officeDocument/2006/relationships/hyperlink" Target="javascript:window.parent.%20myFaqeCelje.kontrolloTeDrejta('Shto_FleteKontabel.aspx?shtim_modifikim=modifikim&amp;id=609245&amp;numur=1')" TargetMode="External"/><Relationship Id="rId106" Type="http://schemas.openxmlformats.org/officeDocument/2006/relationships/hyperlink" Target="javascript:window.parent.%20myFaqeCelje.kontrolloTeDrejta('Shto_FleteKontabel.aspx?shtim_modifikim=modifikim&amp;id=621596&amp;numur=R5947')" TargetMode="External"/><Relationship Id="rId127" Type="http://schemas.openxmlformats.org/officeDocument/2006/relationships/hyperlink" Target="javascript:window.parent.%20myFaqeCelje.kontrolloTeDrejta('Shto_FleteKontabel.aspx?shtim_modifikim=modifikim&amp;id=618456&amp;numur=8')" TargetMode="External"/><Relationship Id="rId313" Type="http://schemas.openxmlformats.org/officeDocument/2006/relationships/hyperlink" Target="javascript:window.parent.%20myFaqeCelje.kontrolloTeDrejta('Shto_FleteKontabel.aspx?shtim_modifikim=modifikim&amp;id=271597&amp;numur=17')" TargetMode="External"/><Relationship Id="rId495" Type="http://schemas.openxmlformats.org/officeDocument/2006/relationships/hyperlink" Target="javascript:window.parent.%20myFaqeCelje.kontrolloTeDrejta('Shto_FleteKontabel.aspx?shtim_modifikim=modifikim&amp;id=614044&amp;numur=42')" TargetMode="External"/><Relationship Id="rId10" Type="http://schemas.openxmlformats.org/officeDocument/2006/relationships/hyperlink" Target="javascript:window.parent.%20myFaqeCelje.kontrolloTeDrejta('Shto_FleteKontabel.aspx?shtim_modifikim=modifikim&amp;id=608230&amp;numur=09')" TargetMode="External"/><Relationship Id="rId31" Type="http://schemas.openxmlformats.org/officeDocument/2006/relationships/hyperlink" Target="javascript:window.parent.%20myFaqeCelje.kontrolloTeDrejta('Shto_FleteKontabel.aspx?shtim_modifikim=modifikim&amp;id=621576&amp;numur=R6497')" TargetMode="External"/><Relationship Id="rId52" Type="http://schemas.openxmlformats.org/officeDocument/2006/relationships/hyperlink" Target="javascript:window.parent.%20myFaqeCelje.kontrolloTeDrejta('Shto_FleteKontabel.aspx?shtim_modifikim=modifikim&amp;id=621457&amp;numur=15')" TargetMode="External"/><Relationship Id="rId73" Type="http://schemas.openxmlformats.org/officeDocument/2006/relationships/hyperlink" Target="javascript:window.parent.%20myFaqeCelje.kontrolloTeDrejta('Shto_FleteKontabel.aspx?shtim_modifikim=modifikim&amp;id=609245&amp;numur=1')" TargetMode="External"/><Relationship Id="rId94" Type="http://schemas.openxmlformats.org/officeDocument/2006/relationships/hyperlink" Target="javascript:window.parent.%20myFaqeCelje.kontrolloTeDrejta('Shto_FleteKontabel.aspx?shtim_modifikim=modifikim&amp;id=615656&amp;numur=68')" TargetMode="External"/><Relationship Id="rId148" Type="http://schemas.openxmlformats.org/officeDocument/2006/relationships/hyperlink" Target="javascript:window.parent.%20myFaqeCelje.kontrolloTeDrejta('Shto_FleteKontabel.aspx?shtim_modifikim=modifikim&amp;id=543582&amp;numur=11')" TargetMode="External"/><Relationship Id="rId169" Type="http://schemas.openxmlformats.org/officeDocument/2006/relationships/hyperlink" Target="javascript:window.parent.%20myFaqeCelje.kontrolloTeDrejta('Shto_FleteKontabel.aspx?shtim_modifikim=modifikim&amp;id=271725&amp;numur=52')" TargetMode="External"/><Relationship Id="rId334" Type="http://schemas.openxmlformats.org/officeDocument/2006/relationships/hyperlink" Target="javascript:window.parent.%20myFaqeCelje.kontrolloTeDrejta('Shto_FleteKontabel.aspx?shtim_modifikim=modifikim&amp;id=271668&amp;numur=38')" TargetMode="External"/><Relationship Id="rId355" Type="http://schemas.openxmlformats.org/officeDocument/2006/relationships/hyperlink" Target="javascript:window.parent.%20myFaqeCelje.kontrolloTeDrejta('Shto_FleteKontabel.aspx?shtim_modifikim=modifikim&amp;id=614016&amp;numur=59/1')" TargetMode="External"/><Relationship Id="rId376" Type="http://schemas.openxmlformats.org/officeDocument/2006/relationships/hyperlink" Target="javascript:window.parent.%20myFaqeCelje.kontrolloTeDrejta('Shto_FleteKontabel.aspx?shtim_modifikim=modifikim&amp;id=271836&amp;numur=4')" TargetMode="External"/><Relationship Id="rId397" Type="http://schemas.openxmlformats.org/officeDocument/2006/relationships/hyperlink" Target="javascript:window.parent.%20myFaqeCelje.kontrolloTeDrejta('Shto_FleteKontabel.aspx?shtim_modifikim=modifikim&amp;id=271865&amp;numur=26')" TargetMode="External"/><Relationship Id="rId520" Type="http://schemas.openxmlformats.org/officeDocument/2006/relationships/hyperlink" Target="javascript:window.parent.%20myFaqeCelje.kontrolloTeDrejta('Shto_FleteKontabel.aspx?shtim_modifikim=modifikim&amp;id=270735&amp;numur=10')" TargetMode="External"/><Relationship Id="rId541" Type="http://schemas.openxmlformats.org/officeDocument/2006/relationships/hyperlink" Target="javascript:window.parent.%20myFaqeCelje.kontrolloTeDrejta('Shto_FleteKontabel.aspx?shtim_modifikim=modifikim&amp;id=413281&amp;numur=47')" TargetMode="External"/><Relationship Id="rId562" Type="http://schemas.openxmlformats.org/officeDocument/2006/relationships/hyperlink" Target="javascript:window.parent.%20myFaqeCelje.kontrolloTeDrejta('Shto_FleteKontabel.aspx?shtim_modifikim=modifikim&amp;id=513195&amp;numur=162619')" TargetMode="External"/><Relationship Id="rId583" Type="http://schemas.openxmlformats.org/officeDocument/2006/relationships/hyperlink" Target="javascript:window.parent.%20myFaqeCelje.kontrolloTeDrejta('Shto_FleteKontabel.aspx?shtim_modifikim=modifikim&amp;id=392466&amp;numur=1')" TargetMode="External"/><Relationship Id="rId618" Type="http://schemas.openxmlformats.org/officeDocument/2006/relationships/hyperlink" Target="javascript:window.parent.%20myFaqeCelje.kontrolloTeDrejta('Shto_FleteKontabel.aspx?shtim_modifikim=modifikim&amp;id=271660&amp;numur=34')" TargetMode="External"/><Relationship Id="rId639" Type="http://schemas.openxmlformats.org/officeDocument/2006/relationships/hyperlink" Target="javascript:window.parent.%20myFaqeCelje.kontrolloTeDrejta('Shto_FleteKontabel.aspx?shtim_modifikim=modifikim&amp;id=271635&amp;numur=25')" TargetMode="External"/><Relationship Id="rId4" Type="http://schemas.openxmlformats.org/officeDocument/2006/relationships/hyperlink" Target="javascript:window.parent.%20myFaqeCelje.kontrolloTeDrejta('Shto_FleteKontabel.aspx?shtim_modifikim=modifikim&amp;id=615746&amp;numur=14')" TargetMode="External"/><Relationship Id="rId180" Type="http://schemas.openxmlformats.org/officeDocument/2006/relationships/hyperlink" Target="javascript:window.parent.%20myFaqeCelje.kontrolloTeDrejta('Shto_FleteKontabel.aspx?shtim_modifikim=modifikim&amp;id=469843&amp;numur=9')" TargetMode="External"/><Relationship Id="rId215" Type="http://schemas.openxmlformats.org/officeDocument/2006/relationships/hyperlink" Target="javascript:window.parent.%20myFaqeCelje.kontrolloTeDrejta('Shto_FleteKontabel.aspx?shtim_modifikim=modifikim&amp;id=278093&amp;numur=01')" TargetMode="External"/><Relationship Id="rId236" Type="http://schemas.openxmlformats.org/officeDocument/2006/relationships/hyperlink" Target="javascript:window.parent.%20myFaqeCelje.kontrolloTeDrejta('Shto_FleteKontabel.aspx?shtim_modifikim=modifikim&amp;id=540838&amp;numur=38/1')" TargetMode="External"/><Relationship Id="rId257" Type="http://schemas.openxmlformats.org/officeDocument/2006/relationships/hyperlink" Target="javascript:window.parent.%20myFaqeCelje.kontrolloTeDrejta('Shto_FleteKontabel.aspx?shtim_modifikim=modifikim&amp;id=615835&amp;numur=8')" TargetMode="External"/><Relationship Id="rId278" Type="http://schemas.openxmlformats.org/officeDocument/2006/relationships/hyperlink" Target="javascript:window.parent.%20myFaqeCelje.kontrolloTeDrejta('Shto_FleteKontabel.aspx?shtim_modifikim=modifikim&amp;id=270504&amp;numur=01')" TargetMode="External"/><Relationship Id="rId401" Type="http://schemas.openxmlformats.org/officeDocument/2006/relationships/hyperlink" Target="javascript:window.parent.%20myFaqeCelje.kontrolloTeDrejta('Shto_FleteKontabel.aspx?shtim_modifikim=modifikim&amp;id=413194&amp;numur=29')" TargetMode="External"/><Relationship Id="rId422" Type="http://schemas.openxmlformats.org/officeDocument/2006/relationships/hyperlink" Target="javascript:window.parent.%20myFaqeCelje.kontrolloTeDrejta('Shto_FleteKontabel.aspx?shtim_modifikim=modifikim&amp;id=615650&amp;numur=50')" TargetMode="External"/><Relationship Id="rId443" Type="http://schemas.openxmlformats.org/officeDocument/2006/relationships/hyperlink" Target="javascript:window.parent.%20myFaqeCelje.kontrolloTeDrejta('Shto_FleteKontabel.aspx?shtim_modifikim=modifikim&amp;id=493864&amp;numur=72')" TargetMode="External"/><Relationship Id="rId464" Type="http://schemas.openxmlformats.org/officeDocument/2006/relationships/hyperlink" Target="javascript:window.parent.%20myFaqeCelje.kontrolloTeDrejta('Shto_FleteKontabel.aspx?shtim_modifikim=modifikim&amp;id=566809&amp;numur=92')" TargetMode="External"/><Relationship Id="rId650" Type="http://schemas.openxmlformats.org/officeDocument/2006/relationships/hyperlink" Target="javascript:window.parent.%20myFaqeCelje.kontrolloTeDrejta('Shto_FleteKontabel.aspx?shtim_modifikim=modifikim&amp;id=271717&amp;numur=49')" TargetMode="External"/><Relationship Id="rId303" Type="http://schemas.openxmlformats.org/officeDocument/2006/relationships/hyperlink" Target="javascript:window.parent.%20myFaqeCelje.kontrolloTeDrejta('Shto_FleteKontabel.aspx?shtim_modifikim=modifikim&amp;id=271443&amp;numur=7')" TargetMode="External"/><Relationship Id="rId485" Type="http://schemas.openxmlformats.org/officeDocument/2006/relationships/hyperlink" Target="javascript:window.parent.%20myFaqeCelje.kontrolloTeDrejta('Shto_FleteKontabel.aspx?shtim_modifikim=modifikim&amp;id=271676&amp;numur=41')" TargetMode="External"/><Relationship Id="rId42" Type="http://schemas.openxmlformats.org/officeDocument/2006/relationships/hyperlink" Target="javascript:window.parent.%20myFaqeCelje.kontrolloTeDrejta('Shto_FleteKontabel.aspx?shtim_modifikim=modifikim&amp;id=608230&amp;numur=09')" TargetMode="External"/><Relationship Id="rId84" Type="http://schemas.openxmlformats.org/officeDocument/2006/relationships/hyperlink" Target="javascript:window.parent.%20myFaqeCelje.kontrolloTeDrejta('Shto_FleteKontabel.aspx?shtim_modifikim=modifikim&amp;id=463973&amp;numur=70')" TargetMode="External"/><Relationship Id="rId138" Type="http://schemas.openxmlformats.org/officeDocument/2006/relationships/hyperlink" Target="javascript:window.parent.%20myFaqeCelje.kontrolloTeDrejta('Shto_FleteKontabel.aspx?shtim_modifikim=modifikim&amp;id=392466&amp;numur=1')" TargetMode="External"/><Relationship Id="rId345" Type="http://schemas.openxmlformats.org/officeDocument/2006/relationships/hyperlink" Target="javascript:window.parent.%20myFaqeCelje.kontrolloTeDrejta('Shto_FleteKontabel.aspx?shtim_modifikim=modifikim&amp;id=271724&amp;numur=51')" TargetMode="External"/><Relationship Id="rId387" Type="http://schemas.openxmlformats.org/officeDocument/2006/relationships/hyperlink" Target="javascript:window.parent.%20myFaqeCelje.kontrolloTeDrejta('Shto_FleteKontabel.aspx?shtim_modifikim=modifikim&amp;id=271806&amp;numur=17')" TargetMode="External"/><Relationship Id="rId510" Type="http://schemas.openxmlformats.org/officeDocument/2006/relationships/hyperlink" Target="javascript:window.parent.%20myFaqeCelje.kontrolloTeDrejta('Shto_FleteKontabel.aspx?shtim_modifikim=modifikim&amp;id=621451&amp;numur=04')" TargetMode="External"/><Relationship Id="rId552" Type="http://schemas.openxmlformats.org/officeDocument/2006/relationships/hyperlink" Target="javascript:window.parent.%20myFaqeCelje.kontrolloTeDrejta('Shto_FleteKontabel.aspx?shtim_modifikim=modifikim&amp;id=566791&amp;numur=86')" TargetMode="External"/><Relationship Id="rId594" Type="http://schemas.openxmlformats.org/officeDocument/2006/relationships/hyperlink" Target="javascript:window.parent.%20myFaqeCelje.kontrolloTeDrejta('Shto_FleteKontabel.aspx?shtim_modifikim=modifikim&amp;id=574731&amp;numur=12')" TargetMode="External"/><Relationship Id="rId608" Type="http://schemas.openxmlformats.org/officeDocument/2006/relationships/hyperlink" Target="javascript:window.parent.%20myFaqeCelje.kontrolloTeDrejta('Shto_FleteKontabel.aspx?shtim_modifikim=modifikim&amp;id=271634&amp;numur=24')" TargetMode="External"/><Relationship Id="rId191" Type="http://schemas.openxmlformats.org/officeDocument/2006/relationships/hyperlink" Target="javascript:window.parent.%20myFaqeCelje.kontrolloTeDrejta('Shto_FleteKontabel.aspx?shtim_modifikim=modifikim&amp;id=271441&amp;numur=6')" TargetMode="External"/><Relationship Id="rId205" Type="http://schemas.openxmlformats.org/officeDocument/2006/relationships/hyperlink" Target="javascript:window.parent.%20myFaqeCelje.kontrolloTeDrejta('Shto_FleteKontabel.aspx?shtim_modifikim=modifikim&amp;id=271685&amp;numur=43')" TargetMode="External"/><Relationship Id="rId247" Type="http://schemas.openxmlformats.org/officeDocument/2006/relationships/hyperlink" Target="javascript:window.parent.%20myFaqeCelje.kontrolloTeDrejta('Shto_FleteKontabel.aspx?shtim_modifikim=modifikim&amp;id=615838&amp;numur=11')" TargetMode="External"/><Relationship Id="rId412" Type="http://schemas.openxmlformats.org/officeDocument/2006/relationships/hyperlink" Target="javascript:window.parent.%20myFaqeCelje.kontrolloTeDrejta('Shto_FleteKontabel.aspx?shtim_modifikim=modifikim&amp;id=413263&amp;numur=41')" TargetMode="External"/><Relationship Id="rId107" Type="http://schemas.openxmlformats.org/officeDocument/2006/relationships/hyperlink" Target="javascript:window.parent.%20myFaqeCelje.kontrolloTeDrejta('Shto_FleteKontabel.aspx?shtim_modifikim=modifikim&amp;id=618389&amp;numur=R6274')" TargetMode="External"/><Relationship Id="rId289" Type="http://schemas.openxmlformats.org/officeDocument/2006/relationships/hyperlink" Target="javascript:window.parent.%20myFaqeCelje.kontrolloTeDrejta('Shto_FleteKontabel.aspx?shtim_modifikim=modifikim&amp;id=608940&amp;numur=004')" TargetMode="External"/><Relationship Id="rId454" Type="http://schemas.openxmlformats.org/officeDocument/2006/relationships/hyperlink" Target="javascript:window.parent.%20myFaqeCelje.kontrolloTeDrejta('Shto_FleteKontabel.aspx?shtim_modifikim=modifikim&amp;id=566799&amp;numur=83')" TargetMode="External"/><Relationship Id="rId496" Type="http://schemas.openxmlformats.org/officeDocument/2006/relationships/hyperlink" Target="javascript:window.parent.%20myFaqeCelje.kontrolloTeDrejta('Shto_FleteKontabel.aspx?shtim_modifikim=modifikim&amp;id=614016&amp;numur=59/1')" TargetMode="External"/><Relationship Id="rId661" Type="http://schemas.openxmlformats.org/officeDocument/2006/relationships/hyperlink" Target="javascript:window.parent.%20myFaqeCelje.kontrolloTeDrejta('Shto_FleteKontabel.aspx?shtim_modifikim=modifikim&amp;id=614057&amp;numur=5')" TargetMode="External"/><Relationship Id="rId11" Type="http://schemas.openxmlformats.org/officeDocument/2006/relationships/hyperlink" Target="javascript:window.parent.%20myFaqeCelje.kontrolloTeDrejta('Shto_FleteKontabel.aspx?shtim_modifikim=modifikim&amp;id=618447&amp;numur=02')" TargetMode="External"/><Relationship Id="rId53" Type="http://schemas.openxmlformats.org/officeDocument/2006/relationships/hyperlink" Target="javascript:window.parent.%20myFaqeCelje.kontrolloTeDrejta('Shto_FleteKontabel.aspx?shtim_modifikim=modifikim&amp;id=463964&amp;numur=66')" TargetMode="External"/><Relationship Id="rId149" Type="http://schemas.openxmlformats.org/officeDocument/2006/relationships/hyperlink" Target="javascript:window.parent.%20myFaqeCelje.kontrolloTeDrejta('Shto_FleteKontabel.aspx?shtim_modifikim=modifikim&amp;id=574731&amp;numur=12')" TargetMode="External"/><Relationship Id="rId314" Type="http://schemas.openxmlformats.org/officeDocument/2006/relationships/hyperlink" Target="javascript:window.parent.%20myFaqeCelje.kontrolloTeDrejta('Shto_FleteKontabel.aspx?shtim_modifikim=modifikim&amp;id=271606&amp;numur=18')" TargetMode="External"/><Relationship Id="rId356" Type="http://schemas.openxmlformats.org/officeDocument/2006/relationships/hyperlink" Target="javascript:window.parent.%20myFaqeCelje.kontrolloTeDrejta('Shto_FleteKontabel.aspx?shtim_modifikim=modifikim&amp;id=614017&amp;numur=60/1')" TargetMode="External"/><Relationship Id="rId398" Type="http://schemas.openxmlformats.org/officeDocument/2006/relationships/hyperlink" Target="javascript:window.parent.%20myFaqeCelje.kontrolloTeDrejta('Shto_FleteKontabel.aspx?shtim_modifikim=modifikim&amp;id=608926&amp;numur=33')" TargetMode="External"/><Relationship Id="rId521" Type="http://schemas.openxmlformats.org/officeDocument/2006/relationships/hyperlink" Target="javascript:window.parent.%20myFaqeCelje.kontrolloTeDrejta('Shto_FleteKontabel.aspx?shtim_modifikim=modifikim&amp;id=362865&amp;numur=18')" TargetMode="External"/><Relationship Id="rId563" Type="http://schemas.openxmlformats.org/officeDocument/2006/relationships/hyperlink" Target="javascript:window.parent.%20myFaqeCelje.kontrolloTeDrejta('Shto_FleteKontabel.aspx?shtim_modifikim=modifikim&amp;id=513198&amp;numur=162906')" TargetMode="External"/><Relationship Id="rId619" Type="http://schemas.openxmlformats.org/officeDocument/2006/relationships/hyperlink" Target="javascript:window.parent.%20myFaqeCelje.kontrolloTeDrejta('Shto_FleteKontabel.aspx?shtim_modifikim=modifikim&amp;id=271662&amp;numur=35')" TargetMode="External"/><Relationship Id="rId95" Type="http://schemas.openxmlformats.org/officeDocument/2006/relationships/hyperlink" Target="javascript:window.parent.%20myFaqeCelje.kontrolloTeDrejta('Shto_FleteKontabel.aspx?shtim_modifikim=modifikim&amp;id=615622&amp;numur=48')" TargetMode="External"/><Relationship Id="rId160" Type="http://schemas.openxmlformats.org/officeDocument/2006/relationships/hyperlink" Target="javascript:window.parent.%20myFaqeCelje.kontrolloTeDrejta('Shto_FleteKontabel.aspx?shtim_modifikim=modifikim&amp;id=271597&amp;numur=17')" TargetMode="External"/><Relationship Id="rId216" Type="http://schemas.openxmlformats.org/officeDocument/2006/relationships/hyperlink" Target="javascript:window.parent.%20myFaqeCelje.kontrolloTeDrejta('Shto_FleteKontabel.aspx?shtim_modifikim=modifikim&amp;id=270721&amp;numur=02')" TargetMode="External"/><Relationship Id="rId423" Type="http://schemas.openxmlformats.org/officeDocument/2006/relationships/hyperlink" Target="javascript:window.parent.%20myFaqeCelje.kontrolloTeDrejta('Shto_FleteKontabel.aspx?shtim_modifikim=modifikim&amp;id=413300&amp;numur=52')" TargetMode="External"/><Relationship Id="rId258" Type="http://schemas.openxmlformats.org/officeDocument/2006/relationships/hyperlink" Target="javascript:window.parent.%20myFaqeCelje.kontrolloTeDrejta('Shto_FleteKontabel.aspx?shtim_modifikim=modifikim&amp;id=615799&amp;numur=5')" TargetMode="External"/><Relationship Id="rId465" Type="http://schemas.openxmlformats.org/officeDocument/2006/relationships/hyperlink" Target="javascript:window.parent.%20myFaqeCelje.kontrolloTeDrejta('Shto_FleteKontabel.aspx?shtim_modifikim=modifikim&amp;id=566810&amp;numur=93')" TargetMode="External"/><Relationship Id="rId630" Type="http://schemas.openxmlformats.org/officeDocument/2006/relationships/hyperlink" Target="javascript:window.parent.%20myFaqeCelje.kontrolloTeDrejta('Shto_FleteKontabel.aspx?shtim_modifikim=modifikim&amp;id=271596&amp;numur=16')" TargetMode="External"/><Relationship Id="rId672" Type="http://schemas.openxmlformats.org/officeDocument/2006/relationships/hyperlink" Target="javascript:window.parent.%20myFaqeCelje.kontrolloTeDrejta('Shto_FleteKontabel.aspx?shtim_modifikim=modifikim&amp;id=270530&amp;numur=02')" TargetMode="External"/><Relationship Id="rId22" Type="http://schemas.openxmlformats.org/officeDocument/2006/relationships/hyperlink" Target="javascript:window.parent.%20myFaqeCelje.kontrolloTeDrejta('Shto_FleteKontabel.aspx?shtim_modifikim=modifikim&amp;id=513171&amp;numur=466/13')" TargetMode="External"/><Relationship Id="rId64" Type="http://schemas.openxmlformats.org/officeDocument/2006/relationships/hyperlink" Target="javascript:window.parent.%20myFaqeCelje.kontrolloTeDrejta('Shto_FleteKontabel.aspx?shtim_modifikim=modifikim&amp;id=608923&amp;numur=006')" TargetMode="External"/><Relationship Id="rId118" Type="http://schemas.openxmlformats.org/officeDocument/2006/relationships/hyperlink" Target="javascript:window.parent.%20myFaqeCelje.kontrolloTeDrejta('Shto_FleteKontabel.aspx?shtim_modifikim=modifikim&amp;id=613889&amp;numur=13')" TargetMode="External"/><Relationship Id="rId325" Type="http://schemas.openxmlformats.org/officeDocument/2006/relationships/hyperlink" Target="javascript:window.parent.%20myFaqeCelje.kontrolloTeDrejta('Shto_FleteKontabel.aspx?shtim_modifikim=modifikim&amp;id=271649&amp;numur=29')" TargetMode="External"/><Relationship Id="rId367" Type="http://schemas.openxmlformats.org/officeDocument/2006/relationships/hyperlink" Target="javascript:window.parent.%20myFaqeCelje.kontrolloTeDrejta('Shto_FleteKontabel.aspx?shtim_modifikim=modifikim&amp;id=566816&amp;numur=76')" TargetMode="External"/><Relationship Id="rId532" Type="http://schemas.openxmlformats.org/officeDocument/2006/relationships/hyperlink" Target="javascript:window.parent.%20myFaqeCelje.kontrolloTeDrejta('Shto_FleteKontabel.aspx?shtim_modifikim=modifikim&amp;id=608081&amp;numur=30')" TargetMode="External"/><Relationship Id="rId574" Type="http://schemas.openxmlformats.org/officeDocument/2006/relationships/hyperlink" Target="javascript:window.parent.%20myFaqeCelje.kontrolloTeDrejta('Shto_FleteKontabel.aspx?shtim_modifikim=modifikim&amp;id=392476&amp;numur=4')" TargetMode="External"/><Relationship Id="rId171" Type="http://schemas.openxmlformats.org/officeDocument/2006/relationships/hyperlink" Target="javascript:window.parent.%20myFaqeCelje.kontrolloTeDrejta('Shto_FleteKontabel.aspx?shtim_modifikim=modifikim&amp;id=614003&amp;numur=55/1')" TargetMode="External"/><Relationship Id="rId227" Type="http://schemas.openxmlformats.org/officeDocument/2006/relationships/hyperlink" Target="javascript:window.parent.%20myFaqeCelje.kontrolloTeDrejta('Shto_FleteKontabel.aspx?shtim_modifikim=modifikim&amp;id=387897&amp;numur=13')" TargetMode="External"/><Relationship Id="rId269" Type="http://schemas.openxmlformats.org/officeDocument/2006/relationships/hyperlink" Target="javascript:window.parent.%20myFaqeCelje.kontrolloTeDrejta('Shto_FleteKontabel.aspx?shtim_modifikim=modifikim&amp;id=271835&amp;numur=2')" TargetMode="External"/><Relationship Id="rId434" Type="http://schemas.openxmlformats.org/officeDocument/2006/relationships/hyperlink" Target="javascript:window.parent.%20myFaqeCelje.kontrolloTeDrejta('Shto_FleteKontabel.aspx?shtim_modifikim=modifikim&amp;id=463956&amp;numur=63')" TargetMode="External"/><Relationship Id="rId476" Type="http://schemas.openxmlformats.org/officeDocument/2006/relationships/hyperlink" Target="javascript:window.parent.%20myFaqeCelje.kontrolloTeDrejta('Shto_FleteKontabel.aspx?shtim_modifikim=modifikim&amp;id=513203&amp;numur=163026')" TargetMode="External"/><Relationship Id="rId641" Type="http://schemas.openxmlformats.org/officeDocument/2006/relationships/hyperlink" Target="javascript:window.parent.%20myFaqeCelje.kontrolloTeDrejta('Shto_FleteKontabel.aspx?shtim_modifikim=modifikim&amp;id=271641&amp;numur=27')" TargetMode="External"/><Relationship Id="rId33" Type="http://schemas.openxmlformats.org/officeDocument/2006/relationships/hyperlink" Target="javascript:window.parent.%20myFaqeCelje.kontrolloTeDrejta('Shto_FleteKontabel.aspx?shtim_modifikim=modifikim&amp;id=270724&amp;numur=01')" TargetMode="External"/><Relationship Id="rId129" Type="http://schemas.openxmlformats.org/officeDocument/2006/relationships/hyperlink" Target="javascript:window.parent.%20myFaqeCelje.kontrolloTeDrejta('Shto_FleteKontabel.aspx?shtim_modifikim=modifikim&amp;id=615687&amp;numur=10')" TargetMode="External"/><Relationship Id="rId280" Type="http://schemas.openxmlformats.org/officeDocument/2006/relationships/hyperlink" Target="javascript:window.parent.%20myFaqeCelje.kontrolloTeDrejta('Shto_FleteKontabel.aspx?shtim_modifikim=modifikim&amp;id=271841&amp;numur=20')" TargetMode="External"/><Relationship Id="rId336" Type="http://schemas.openxmlformats.org/officeDocument/2006/relationships/hyperlink" Target="javascript:window.parent.%20myFaqeCelje.kontrolloTeDrejta('Shto_FleteKontabel.aspx?shtim_modifikim=modifikim&amp;id=271675&amp;numur=40')" TargetMode="External"/><Relationship Id="rId501" Type="http://schemas.openxmlformats.org/officeDocument/2006/relationships/hyperlink" Target="javascript:window.parent.%20myFaqeCelje.kontrolloTeDrejta('Shto_FleteKontabel.aspx?shtim_modifikim=modifikim&amp;id=463948&amp;numur=61')" TargetMode="External"/><Relationship Id="rId543" Type="http://schemas.openxmlformats.org/officeDocument/2006/relationships/hyperlink" Target="javascript:window.parent.%20myFaqeCelje.kontrolloTeDrejta('Shto_FleteKontabel.aspx?shtim_modifikim=modifikim&amp;id=463939&amp;numur=59')" TargetMode="External"/><Relationship Id="rId75" Type="http://schemas.openxmlformats.org/officeDocument/2006/relationships/hyperlink" Target="javascript:window.parent.%20myFaqeCelje.kontrolloTeDrejta('Shto_FleteKontabel.aspx?shtim_modifikim=modifikim&amp;id=271758&amp;numur=7')" TargetMode="External"/><Relationship Id="rId140" Type="http://schemas.openxmlformats.org/officeDocument/2006/relationships/hyperlink" Target="javascript:window.parent.%20myFaqeCelje.kontrolloTeDrejta('Shto_FleteKontabel.aspx?shtim_modifikim=modifikim&amp;id=392472&amp;numur=3')" TargetMode="External"/><Relationship Id="rId182" Type="http://schemas.openxmlformats.org/officeDocument/2006/relationships/hyperlink" Target="javascript:window.parent.%20myFaqeCelje.kontrolloTeDrejta('Shto_FleteKontabel.aspx?shtim_modifikim=modifikim&amp;id=498233&amp;numur=10')" TargetMode="External"/><Relationship Id="rId378" Type="http://schemas.openxmlformats.org/officeDocument/2006/relationships/hyperlink" Target="javascript:window.parent.%20myFaqeCelje.kontrolloTeDrejta('Shto_FleteKontabel.aspx?shtim_modifikim=modifikim&amp;id=271759&amp;numur=7')" TargetMode="External"/><Relationship Id="rId403" Type="http://schemas.openxmlformats.org/officeDocument/2006/relationships/hyperlink" Target="javascript:window.parent.%20myFaqeCelje.kontrolloTeDrejta('Shto_FleteKontabel.aspx?shtim_modifikim=modifikim&amp;id=413224&amp;numur=32')" TargetMode="External"/><Relationship Id="rId585" Type="http://schemas.openxmlformats.org/officeDocument/2006/relationships/hyperlink" Target="javascript:window.parent.%20myFaqeCelje.kontrolloTeDrejta('Shto_FleteKontabel.aspx?shtim_modifikim=modifikim&amp;id=392472&amp;numur=3')" TargetMode="External"/><Relationship Id="rId6" Type="http://schemas.openxmlformats.org/officeDocument/2006/relationships/hyperlink" Target="javascript:window.parent.%20myFaqeCelje.kontrolloTeDrejta('Shto_FleteKontabel.aspx?shtim_modifikim=modifikim&amp;id=270504&amp;numur=01')" TargetMode="External"/><Relationship Id="rId238" Type="http://schemas.openxmlformats.org/officeDocument/2006/relationships/hyperlink" Target="javascript:window.parent.%20myFaqeCelje.kontrolloTeDrejta('Shto_FleteKontabel.aspx?shtim_modifikim=modifikim&amp;id=614059&amp;numur=6')" TargetMode="External"/><Relationship Id="rId445" Type="http://schemas.openxmlformats.org/officeDocument/2006/relationships/hyperlink" Target="javascript:window.parent.%20myFaqeCelje.kontrolloTeDrejta('Shto_FleteKontabel.aspx?shtim_modifikim=modifikim&amp;id=608226&amp;numur=71')" TargetMode="External"/><Relationship Id="rId487" Type="http://schemas.openxmlformats.org/officeDocument/2006/relationships/hyperlink" Target="javascript:window.parent.%20myFaqeCelje.kontrolloTeDrejta('Shto_FleteKontabel.aspx?shtim_modifikim=modifikim&amp;id=271797&amp;numur=15')" TargetMode="External"/><Relationship Id="rId610" Type="http://schemas.openxmlformats.org/officeDocument/2006/relationships/hyperlink" Target="javascript:window.parent.%20myFaqeCelje.kontrolloTeDrejta('Shto_FleteKontabel.aspx?shtim_modifikim=modifikim&amp;id=271639&amp;numur=26')" TargetMode="External"/><Relationship Id="rId652" Type="http://schemas.openxmlformats.org/officeDocument/2006/relationships/hyperlink" Target="javascript:window.parent.%20myFaqeCelje.kontrolloTeDrejta('Shto_FleteKontabel.aspx?shtim_modifikim=modifikim&amp;id=609245&amp;numur=1')" TargetMode="External"/><Relationship Id="rId291" Type="http://schemas.openxmlformats.org/officeDocument/2006/relationships/hyperlink" Target="javascript:window.parent.%20myFaqeCelje.kontrolloTeDrejta('Shto_FleteKontabel.aspx?shtim_modifikim=modifikim&amp;id=608923&amp;numur=006')" TargetMode="External"/><Relationship Id="rId305" Type="http://schemas.openxmlformats.org/officeDocument/2006/relationships/hyperlink" Target="javascript:window.parent.%20myFaqeCelje.kontrolloTeDrejta('Shto_FleteKontabel.aspx?shtim_modifikim=modifikim&amp;id=606804&amp;numur=8')" TargetMode="External"/><Relationship Id="rId347" Type="http://schemas.openxmlformats.org/officeDocument/2006/relationships/hyperlink" Target="javascript:window.parent.%20myFaqeCelje.kontrolloTeDrejta('Shto_FleteKontabel.aspx?shtim_modifikim=modifikim&amp;id=606832&amp;numur=48')" TargetMode="External"/><Relationship Id="rId512" Type="http://schemas.openxmlformats.org/officeDocument/2006/relationships/hyperlink" Target="javascript:window.parent.%20myFaqeCelje.kontrolloTeDrejta('Shto_FleteKontabel.aspx?shtim_modifikim=modifikim&amp;id=614053&amp;numur=32')" TargetMode="External"/><Relationship Id="rId44" Type="http://schemas.openxmlformats.org/officeDocument/2006/relationships/hyperlink" Target="javascript:window.parent.%20myFaqeCelje.kontrolloTeDrejta('Shto_FleteKontabel.aspx?shtim_modifikim=modifikim&amp;id=413233&amp;numur=34')" TargetMode="External"/><Relationship Id="rId86" Type="http://schemas.openxmlformats.org/officeDocument/2006/relationships/hyperlink" Target="javascript:window.parent.%20myFaqeCelje.kontrolloTeDrejta('Shto_FleteKontabel.aspx?shtim_modifikim=modifikim&amp;id=609245&amp;numur=1')" TargetMode="External"/><Relationship Id="rId151" Type="http://schemas.openxmlformats.org/officeDocument/2006/relationships/hyperlink" Target="javascript:window.parent.%20myFaqeCelje.kontrolloTeDrejta('Shto_FleteKontabel.aspx?shtim_modifikim=modifikim&amp;id=271431&amp;numur=2')" TargetMode="External"/><Relationship Id="rId389" Type="http://schemas.openxmlformats.org/officeDocument/2006/relationships/hyperlink" Target="javascript:window.parent.%20myFaqeCelje.kontrolloTeDrejta('Shto_FleteKontabel.aspx?shtim_modifikim=modifikim&amp;id=271840&amp;numur=16')" TargetMode="External"/><Relationship Id="rId554" Type="http://schemas.openxmlformats.org/officeDocument/2006/relationships/hyperlink" Target="javascript:window.parent.%20myFaqeCelje.kontrolloTeDrejta('Shto_FleteKontabel.aspx?shtim_modifikim=modifikim&amp;id=566809&amp;numur=92')" TargetMode="External"/><Relationship Id="rId596" Type="http://schemas.openxmlformats.org/officeDocument/2006/relationships/hyperlink" Target="javascript:window.parent.%20myFaqeCelje.kontrolloTeDrejta('Shto_FleteKontabel.aspx?shtim_modifikim=modifikim&amp;id=271582&amp;numur=12')" TargetMode="External"/><Relationship Id="rId193" Type="http://schemas.openxmlformats.org/officeDocument/2006/relationships/hyperlink" Target="javascript:window.parent.%20myFaqeCelje.kontrolloTeDrejta('Shto_FleteKontabel.aspx?shtim_modifikim=modifikim&amp;id=271634&amp;numur=24')" TargetMode="External"/><Relationship Id="rId207" Type="http://schemas.openxmlformats.org/officeDocument/2006/relationships/hyperlink" Target="javascript:window.parent.%20myFaqeCelje.kontrolloTeDrejta('Shto_FleteKontabel.aspx?shtim_modifikim=modifikim&amp;id=271724&amp;numur=51')" TargetMode="External"/><Relationship Id="rId249" Type="http://schemas.openxmlformats.org/officeDocument/2006/relationships/hyperlink" Target="javascript:window.parent.%20myFaqeCelje.kontrolloTeDrejta('Shto_FleteKontabel.aspx?shtim_modifikim=modifikim&amp;id=615836&amp;numur=9')" TargetMode="External"/><Relationship Id="rId414" Type="http://schemas.openxmlformats.org/officeDocument/2006/relationships/hyperlink" Target="javascript:window.parent.%20myFaqeCelje.kontrolloTeDrejta('Shto_FleteKontabel.aspx?shtim_modifikim=modifikim&amp;id=413271&amp;numur=43')" TargetMode="External"/><Relationship Id="rId456" Type="http://schemas.openxmlformats.org/officeDocument/2006/relationships/hyperlink" Target="javascript:window.parent.%20myFaqeCelje.kontrolloTeDrejta('Shto_FleteKontabel.aspx?shtim_modifikim=modifikim&amp;id=566800&amp;numur=84')" TargetMode="External"/><Relationship Id="rId498" Type="http://schemas.openxmlformats.org/officeDocument/2006/relationships/hyperlink" Target="javascript:window.parent.%20myFaqeCelje.kontrolloTeDrejta('Shto_FleteKontabel.aspx?shtim_modifikim=modifikim&amp;id=413308&amp;numur=54')" TargetMode="External"/><Relationship Id="rId621" Type="http://schemas.openxmlformats.org/officeDocument/2006/relationships/hyperlink" Target="javascript:window.parent.%20myFaqeCelje.kontrolloTeDrejta('Shto_FleteKontabel.aspx?shtim_modifikim=modifikim&amp;id=271667&amp;numur=37')" TargetMode="External"/><Relationship Id="rId663" Type="http://schemas.openxmlformats.org/officeDocument/2006/relationships/hyperlink" Target="javascript:window.parent.%20myFaqeCelje.kontrolloTeDrejta('Shto_FleteKontabel.aspx?shtim_modifikim=modifikim&amp;id=615756&amp;numur=17')" TargetMode="External"/><Relationship Id="rId13" Type="http://schemas.openxmlformats.org/officeDocument/2006/relationships/hyperlink" Target="javascript:window.parent.%20myFaqeCelje.kontrolloTeDrejta('Shto_FleteKontabel.aspx?shtim_modifikim=modifikim&amp;id=398597&amp;numur=14')" TargetMode="External"/><Relationship Id="rId109" Type="http://schemas.openxmlformats.org/officeDocument/2006/relationships/hyperlink" Target="javascript:window.parent.%20myFaqeCelje.kontrolloTeDrejta('Shto_FleteKontabel.aspx?shtim_modifikim=modifikim&amp;id=621576&amp;numur=R6497')" TargetMode="External"/><Relationship Id="rId260" Type="http://schemas.openxmlformats.org/officeDocument/2006/relationships/hyperlink" Target="javascript:window.parent.%20myFaqeCelje.kontrolloTeDrejta('Shto_FleteKontabel.aspx?shtim_modifikim=modifikim&amp;id=615821&amp;numur=6')" TargetMode="External"/><Relationship Id="rId316" Type="http://schemas.openxmlformats.org/officeDocument/2006/relationships/hyperlink" Target="javascript:window.parent.%20myFaqeCelje.kontrolloTeDrejta('Shto_FleteKontabel.aspx?shtim_modifikim=modifikim&amp;id=271618&amp;numur=20')" TargetMode="External"/><Relationship Id="rId523" Type="http://schemas.openxmlformats.org/officeDocument/2006/relationships/hyperlink" Target="javascript:window.parent.%20myFaqeCelje.kontrolloTeDrejta('Shto_FleteKontabel.aspx?shtim_modifikim=modifikim&amp;id=540838&amp;numur=38/1')" TargetMode="External"/><Relationship Id="rId55" Type="http://schemas.openxmlformats.org/officeDocument/2006/relationships/hyperlink" Target="javascript:window.parent.%20myFaqeCelje.kontrolloTeDrejta('Shto_FleteKontabel.aspx?shtim_modifikim=modifikim&amp;id=566800&amp;numur=84')" TargetMode="External"/><Relationship Id="rId97" Type="http://schemas.openxmlformats.org/officeDocument/2006/relationships/hyperlink" Target="javascript:window.parent.%20myFaqeCelje.kontrolloTeDrejta('Shto_FleteKontabel.aspx?shtim_modifikim=modifikim&amp;id=513156&amp;numur=R4422')" TargetMode="External"/><Relationship Id="rId120" Type="http://schemas.openxmlformats.org/officeDocument/2006/relationships/hyperlink" Target="javascript:window.parent.%20myFaqeCelje.kontrolloTeDrejta('Shto_FleteKontabel.aspx?shtim_modifikim=modifikim&amp;id=478424&amp;numur=4')" TargetMode="External"/><Relationship Id="rId358" Type="http://schemas.openxmlformats.org/officeDocument/2006/relationships/hyperlink" Target="javascript:window.parent.%20myFaqeCelje.kontrolloTeDrejta('Shto_FleteKontabel.aspx?shtim_modifikim=modifikim&amp;id=463914&amp;numur=53')" TargetMode="External"/><Relationship Id="rId565" Type="http://schemas.openxmlformats.org/officeDocument/2006/relationships/hyperlink" Target="javascript:window.parent.%20myFaqeCelje.kontrolloTeDrejta('Shto_FleteKontabel.aspx?shtim_modifikim=modifikim&amp;id=513201&amp;numur=037884')" TargetMode="External"/><Relationship Id="rId162" Type="http://schemas.openxmlformats.org/officeDocument/2006/relationships/hyperlink" Target="javascript:window.parent.%20myFaqeCelje.kontrolloTeDrejta('Shto_FleteKontabel.aspx?shtim_modifikim=modifikim&amp;id=271610&amp;numur=19')" TargetMode="External"/><Relationship Id="rId218" Type="http://schemas.openxmlformats.org/officeDocument/2006/relationships/hyperlink" Target="javascript:window.parent.%20myFaqeCelje.kontrolloTeDrejta('Shto_FleteKontabel.aspx?shtim_modifikim=modifikim&amp;id=270735&amp;numur=10')" TargetMode="External"/><Relationship Id="rId425" Type="http://schemas.openxmlformats.org/officeDocument/2006/relationships/hyperlink" Target="javascript:window.parent.%20myFaqeCelje.kontrolloTeDrejta('Shto_FleteKontabel.aspx?shtim_modifikim=modifikim&amp;id=413308&amp;numur=54')" TargetMode="External"/><Relationship Id="rId467" Type="http://schemas.openxmlformats.org/officeDocument/2006/relationships/hyperlink" Target="javascript:window.parent.%20myFaqeCelje.kontrolloTeDrejta('Shto_FleteKontabel.aspx?shtim_modifikim=modifikim&amp;id=608203&amp;numur=95')" TargetMode="External"/><Relationship Id="rId632" Type="http://schemas.openxmlformats.org/officeDocument/2006/relationships/hyperlink" Target="javascript:window.parent.%20myFaqeCelje.kontrolloTeDrejta('Shto_FleteKontabel.aspx?shtim_modifikim=modifikim&amp;id=271606&amp;numur=18')" TargetMode="External"/><Relationship Id="rId271" Type="http://schemas.openxmlformats.org/officeDocument/2006/relationships/hyperlink" Target="javascript:window.parent.%20myFaqeCelje.kontrolloTeDrejta('Shto_FleteKontabel.aspx?shtim_modifikim=modifikim&amp;id=413194&amp;numur=29')" TargetMode="External"/><Relationship Id="rId674" Type="http://schemas.openxmlformats.org/officeDocument/2006/relationships/hyperlink" Target="javascript:window.parent.%20myFaqeCelje.kontrolloTeDrejta('Shto_FleteKontabel.aspx?shtim_modifikim=modifikim&amp;id=270631&amp;numur=VKB')" TargetMode="External"/><Relationship Id="rId24" Type="http://schemas.openxmlformats.org/officeDocument/2006/relationships/hyperlink" Target="javascript:window.parent.%20myFaqeCelje.kontrolloTeDrejta('Shto_FleteKontabel.aspx?shtim_modifikim=modifikim&amp;id=513162&amp;numur=R4916')" TargetMode="External"/><Relationship Id="rId66" Type="http://schemas.openxmlformats.org/officeDocument/2006/relationships/hyperlink" Target="javascript:window.parent.%20myFaqeCelje.kontrolloTeDrejta('Shto_FleteKontabel.aspx?shtim_modifikim=modifikim&amp;id=608918&amp;numur=51')" TargetMode="External"/><Relationship Id="rId131" Type="http://schemas.openxmlformats.org/officeDocument/2006/relationships/hyperlink" Target="javascript:window.parent.%20myFaqeCelje.kontrolloTeDrejta('Shto_FleteKontabel.aspx?shtim_modifikim=modifikim&amp;id=608881&amp;numur=01')" TargetMode="External"/><Relationship Id="rId327" Type="http://schemas.openxmlformats.org/officeDocument/2006/relationships/hyperlink" Target="javascript:window.parent.%20myFaqeCelje.kontrolloTeDrejta('Shto_FleteKontabel.aspx?shtim_modifikim=modifikim&amp;id=271655&amp;numur=31')" TargetMode="External"/><Relationship Id="rId369" Type="http://schemas.openxmlformats.org/officeDocument/2006/relationships/hyperlink" Target="javascript:window.parent.%20myFaqeCelje.kontrolloTeDrejta('Shto_FleteKontabel.aspx?shtim_modifikim=modifikim&amp;id=566821&amp;numur=77')" TargetMode="External"/><Relationship Id="rId534" Type="http://schemas.openxmlformats.org/officeDocument/2006/relationships/hyperlink" Target="javascript:window.parent.%20myFaqeCelje.kontrolloTeDrejta('Shto_FleteKontabel.aspx?shtim_modifikim=modifikim&amp;id=615722&amp;numur=36')" TargetMode="External"/><Relationship Id="rId576" Type="http://schemas.openxmlformats.org/officeDocument/2006/relationships/hyperlink" Target="javascript:window.parent.%20myFaqeCelje.kontrolloTeDrejta('Shto_FleteKontabel.aspx?shtim_modifikim=modifikim&amp;id=392482&amp;numur=6')" TargetMode="External"/><Relationship Id="rId173" Type="http://schemas.openxmlformats.org/officeDocument/2006/relationships/hyperlink" Target="javascript:window.parent.%20myFaqeCelje.kontrolloTeDrejta('Shto_FleteKontabel.aspx?shtim_modifikim=modifikim&amp;id=614025&amp;numur=56/1')" TargetMode="External"/><Relationship Id="rId229" Type="http://schemas.openxmlformats.org/officeDocument/2006/relationships/hyperlink" Target="javascript:window.parent.%20myFaqeCelje.kontrolloTeDrejta('Shto_FleteKontabel.aspx?shtim_modifikim=modifikim&amp;id=608906&amp;numur=008')" TargetMode="External"/><Relationship Id="rId380" Type="http://schemas.openxmlformats.org/officeDocument/2006/relationships/hyperlink" Target="javascript:window.parent.%20myFaqeCelje.kontrolloTeDrejta('Shto_FleteKontabel.aspx?shtim_modifikim=modifikim&amp;id=615644&amp;numur=9')" TargetMode="External"/><Relationship Id="rId436" Type="http://schemas.openxmlformats.org/officeDocument/2006/relationships/hyperlink" Target="javascript:window.parent.%20myFaqeCelje.kontrolloTeDrejta('Shto_FleteKontabel.aspx?shtim_modifikim=modifikim&amp;id=463955&amp;numur=64')" TargetMode="External"/><Relationship Id="rId601" Type="http://schemas.openxmlformats.org/officeDocument/2006/relationships/hyperlink" Target="javascript:window.parent.%20myFaqeCelje.kontrolloTeDrejta('Shto_FleteKontabel.aspx?shtim_modifikim=modifikim&amp;id=271597&amp;numur=17')" TargetMode="External"/><Relationship Id="rId643" Type="http://schemas.openxmlformats.org/officeDocument/2006/relationships/hyperlink" Target="javascript:window.parent.%20myFaqeCelje.kontrolloTeDrejta('Shto_FleteKontabel.aspx?shtim_modifikim=modifikim&amp;id=271649&amp;numur=29')" TargetMode="External"/><Relationship Id="rId240" Type="http://schemas.openxmlformats.org/officeDocument/2006/relationships/hyperlink" Target="javascript:window.parent.%20myFaqeCelje.kontrolloTeDrejta('Shto_FleteKontabel.aspx?shtim_modifikim=modifikim&amp;id=615797&amp;numur=3')" TargetMode="External"/><Relationship Id="rId478" Type="http://schemas.openxmlformats.org/officeDocument/2006/relationships/hyperlink" Target="javascript:window.parent.%20myFaqeCelje.kontrolloTeDrejta('Shto_FleteKontabel.aspx?shtim_modifikim=modifikim&amp;id=271436&amp;numur=4')" TargetMode="External"/><Relationship Id="rId35" Type="http://schemas.openxmlformats.org/officeDocument/2006/relationships/hyperlink" Target="javascript:window.parent.%20myFaqeCelje.kontrolloTeDrejta('Shto_FleteKontabel.aspx?shtim_modifikim=modifikim&amp;id=271752&amp;numur=6')" TargetMode="External"/><Relationship Id="rId77" Type="http://schemas.openxmlformats.org/officeDocument/2006/relationships/hyperlink" Target="javascript:window.parent.%20myFaqeCelje.kontrolloTeDrejta('Shto_FleteKontabel.aspx?shtim_modifikim=modifikim&amp;id=278093&amp;numur=01')" TargetMode="External"/><Relationship Id="rId100" Type="http://schemas.openxmlformats.org/officeDocument/2006/relationships/hyperlink" Target="javascript:window.parent.%20myFaqeCelje.kontrolloTeDrejta('Shto_FleteKontabel.aspx?shtim_modifikim=modifikim&amp;id=513171&amp;numur=466/13')" TargetMode="External"/><Relationship Id="rId282" Type="http://schemas.openxmlformats.org/officeDocument/2006/relationships/hyperlink" Target="javascript:window.parent.%20myFaqeCelje.kontrolloTeDrejta('Shto_FleteKontabel.aspx?shtim_modifikim=modifikim&amp;id=413271&amp;numur=43')" TargetMode="External"/><Relationship Id="rId338" Type="http://schemas.openxmlformats.org/officeDocument/2006/relationships/hyperlink" Target="javascript:window.parent.%20myFaqeCelje.kontrolloTeDrejta('Shto_FleteKontabel.aspx?shtim_modifikim=modifikim&amp;id=271679&amp;numur=42')" TargetMode="External"/><Relationship Id="rId503" Type="http://schemas.openxmlformats.org/officeDocument/2006/relationships/hyperlink" Target="javascript:window.parent.%20myFaqeCelje.kontrolloTeDrejta('Shto_FleteKontabel.aspx?shtim_modifikim=modifikim&amp;id=463970&amp;numur=69')" TargetMode="External"/><Relationship Id="rId545" Type="http://schemas.openxmlformats.org/officeDocument/2006/relationships/hyperlink" Target="javascript:window.parent.%20myFaqeCelje.kontrolloTeDrejta('Shto_FleteKontabel.aspx?shtim_modifikim=modifikim&amp;id=463957&amp;numur=65')" TargetMode="External"/><Relationship Id="rId587" Type="http://schemas.openxmlformats.org/officeDocument/2006/relationships/hyperlink" Target="javascript:window.parent.%20myFaqeCelje.kontrolloTeDrejta('Shto_FleteKontabel.aspx?shtim_modifikim=modifikim&amp;id=392481&amp;numur=5')" TargetMode="External"/><Relationship Id="rId8" Type="http://schemas.openxmlformats.org/officeDocument/2006/relationships/hyperlink" Target="javascript:window.parent.%20myFaqeCelje.kontrolloTeDrejta('Shto_FleteKontabel.aspx?shtim_modifikim=modifikim&amp;id=270721&amp;numur=02')" TargetMode="External"/><Relationship Id="rId142" Type="http://schemas.openxmlformats.org/officeDocument/2006/relationships/hyperlink" Target="javascript:window.parent.%20myFaqeCelje.kontrolloTeDrejta('Shto_FleteKontabel.aspx?shtim_modifikim=modifikim&amp;id=392481&amp;numur=5')" TargetMode="External"/><Relationship Id="rId184" Type="http://schemas.openxmlformats.org/officeDocument/2006/relationships/hyperlink" Target="javascript:window.parent.%20myFaqeCelje.kontrolloTeDrejta('Shto_FleteKontabel.aspx?shtim_modifikim=modifikim&amp;id=543582&amp;numur=11')" TargetMode="External"/><Relationship Id="rId391" Type="http://schemas.openxmlformats.org/officeDocument/2006/relationships/hyperlink" Target="javascript:window.parent.%20myFaqeCelje.kontrolloTeDrejta('Shto_FleteKontabel.aspx?shtim_modifikim=modifikim&amp;id=606771&amp;numur=18')" TargetMode="External"/><Relationship Id="rId405" Type="http://schemas.openxmlformats.org/officeDocument/2006/relationships/hyperlink" Target="javascript:window.parent.%20myFaqeCelje.kontrolloTeDrejta('Shto_FleteKontabel.aspx?shtim_modifikim=modifikim&amp;id=615649&amp;numur=31')" TargetMode="External"/><Relationship Id="rId447" Type="http://schemas.openxmlformats.org/officeDocument/2006/relationships/hyperlink" Target="javascript:window.parent.%20myFaqeCelje.kontrolloTeDrejta('Shto_FleteKontabel.aspx?shtim_modifikim=modifikim&amp;id=608900&amp;numur=75')" TargetMode="External"/><Relationship Id="rId612" Type="http://schemas.openxmlformats.org/officeDocument/2006/relationships/hyperlink" Target="javascript:window.parent.%20myFaqeCelje.kontrolloTeDrejta('Shto_FleteKontabel.aspx?shtim_modifikim=modifikim&amp;id=271644&amp;numur=28')" TargetMode="External"/><Relationship Id="rId251" Type="http://schemas.openxmlformats.org/officeDocument/2006/relationships/hyperlink" Target="javascript:window.parent.%20myFaqeCelje.kontrolloTeDrejta('Shto_FleteKontabel.aspx?shtim_modifikim=modifikim&amp;id=615775&amp;numur=1')" TargetMode="External"/><Relationship Id="rId489" Type="http://schemas.openxmlformats.org/officeDocument/2006/relationships/hyperlink" Target="javascript:window.parent.%20myFaqeCelje.kontrolloTeDrejta('Shto_FleteKontabel.aspx?shtim_modifikim=modifikim&amp;id=271818&amp;numur=19')" TargetMode="External"/><Relationship Id="rId654" Type="http://schemas.openxmlformats.org/officeDocument/2006/relationships/hyperlink" Target="javascript:window.parent.%20myFaqeCelje.kontrolloTeDrejta('Shto_FleteKontabel.aspx?shtim_modifikim=modifikim&amp;id=618468&amp;numur=2')" TargetMode="External"/><Relationship Id="rId46" Type="http://schemas.openxmlformats.org/officeDocument/2006/relationships/hyperlink" Target="javascript:window.parent.%20myFaqeCelje.kontrolloTeDrejta('Shto_FleteKontabel.aspx?shtim_modifikim=modifikim&amp;id=413256&amp;numur=40')" TargetMode="External"/><Relationship Id="rId293" Type="http://schemas.openxmlformats.org/officeDocument/2006/relationships/hyperlink" Target="javascript:window.parent.%20myFaqeCelje.kontrolloTeDrejta('Shto_FleteKontabel.aspx?shtim_modifikim=modifikim&amp;id=608906&amp;numur=008')" TargetMode="External"/><Relationship Id="rId307" Type="http://schemas.openxmlformats.org/officeDocument/2006/relationships/hyperlink" Target="javascript:window.parent.%20myFaqeCelje.kontrolloTeDrejta('Shto_FleteKontabel.aspx?shtim_modifikim=modifikim&amp;id=271577&amp;numur=11')" TargetMode="External"/><Relationship Id="rId349" Type="http://schemas.openxmlformats.org/officeDocument/2006/relationships/hyperlink" Target="javascript:window.parent.%20myFaqeCelje.kontrolloTeDrejta('Shto_FleteKontabel.aspx?shtim_modifikim=modifikim&amp;id=614001&amp;numur=53/1')" TargetMode="External"/><Relationship Id="rId514" Type="http://schemas.openxmlformats.org/officeDocument/2006/relationships/hyperlink" Target="javascript:window.parent.%20myFaqeCelje.kontrolloTeDrejta('Shto_FleteKontabel.aspx?shtim_modifikim=modifikim&amp;id=444524&amp;numur=27')" TargetMode="External"/><Relationship Id="rId556" Type="http://schemas.openxmlformats.org/officeDocument/2006/relationships/hyperlink" Target="javascript:window.parent.%20myFaqeCelje.kontrolloTeDrejta('Shto_FleteKontabel.aspx?shtim_modifikim=modifikim&amp;id=608203&amp;numur=95')" TargetMode="External"/><Relationship Id="rId88" Type="http://schemas.openxmlformats.org/officeDocument/2006/relationships/hyperlink" Target="javascript:window.parent.%20myFaqeCelje.kontrolloTeDrejta('Shto_FleteKontabel.aspx?shtim_modifikim=modifikim&amp;id=615644&amp;numur=9')" TargetMode="External"/><Relationship Id="rId111" Type="http://schemas.openxmlformats.org/officeDocument/2006/relationships/hyperlink" Target="javascript:window.parent.%20myFaqeCelje.kontrolloTeDrejta('Shto_FleteKontabel.aspx?shtim_modifikim=modifikim&amp;id=618468&amp;numur=2')" TargetMode="External"/><Relationship Id="rId153" Type="http://schemas.openxmlformats.org/officeDocument/2006/relationships/hyperlink" Target="javascript:window.parent.%20myFaqeCelje.kontrolloTeDrejta('Shto_FleteKontabel.aspx?shtim_modifikim=modifikim&amp;id=271438&amp;numur=5')" TargetMode="External"/><Relationship Id="rId195" Type="http://schemas.openxmlformats.org/officeDocument/2006/relationships/hyperlink" Target="javascript:window.parent.%20myFaqeCelje.kontrolloTeDrejta('Shto_FleteKontabel.aspx?shtim_modifikim=modifikim&amp;id=271639&amp;numur=26')" TargetMode="External"/><Relationship Id="rId209" Type="http://schemas.openxmlformats.org/officeDocument/2006/relationships/hyperlink" Target="javascript:window.parent.%20myFaqeCelje.kontrolloTeDrejta('Shto_FleteKontabel.aspx?shtim_modifikim=modifikim&amp;id=614002&amp;numur=54/1')" TargetMode="External"/><Relationship Id="rId360" Type="http://schemas.openxmlformats.org/officeDocument/2006/relationships/hyperlink" Target="javascript:window.parent.%20myFaqeCelje.kontrolloTeDrejta('Shto_FleteKontabel.aspx?shtim_modifikim=modifikim&amp;id=463919&amp;numur=55')" TargetMode="External"/><Relationship Id="rId416" Type="http://schemas.openxmlformats.org/officeDocument/2006/relationships/hyperlink" Target="javascript:window.parent.%20myFaqeCelje.kontrolloTeDrejta('Shto_FleteKontabel.aspx?shtim_modifikim=modifikim&amp;id=413277&amp;numur=45')" TargetMode="External"/><Relationship Id="rId598" Type="http://schemas.openxmlformats.org/officeDocument/2006/relationships/hyperlink" Target="javascript:window.parent.%20myFaqeCelje.kontrolloTeDrejta('Shto_FleteKontabel.aspx?shtim_modifikim=modifikim&amp;id=271590&amp;numur=14')" TargetMode="External"/><Relationship Id="rId220" Type="http://schemas.openxmlformats.org/officeDocument/2006/relationships/hyperlink" Target="javascript:window.parent.%20myFaqeCelje.kontrolloTeDrejta('Shto_FleteKontabel.aspx?shtim_modifikim=modifikim&amp;id=354725&amp;numur=08')" TargetMode="External"/><Relationship Id="rId458" Type="http://schemas.openxmlformats.org/officeDocument/2006/relationships/hyperlink" Target="javascript:window.parent.%20myFaqeCelje.kontrolloTeDrejta('Shto_FleteKontabel.aspx?shtim_modifikim=modifikim&amp;id=566803&amp;numur=85')" TargetMode="External"/><Relationship Id="rId623" Type="http://schemas.openxmlformats.org/officeDocument/2006/relationships/hyperlink" Target="javascript:window.parent.%20myFaqeCelje.kontrolloTeDrejta('Shto_FleteKontabel.aspx?shtim_modifikim=modifikim&amp;id=271673&amp;numur=39')" TargetMode="External"/><Relationship Id="rId665" Type="http://schemas.openxmlformats.org/officeDocument/2006/relationships/hyperlink" Target="javascript:window.parent.%20myFaqeCelje.kontrolloTeDrejta('Shto_FleteKontabel.aspx?shtim_modifikim=modifikim&amp;id=621556&amp;numur=5/5')" TargetMode="External"/><Relationship Id="rId15" Type="http://schemas.openxmlformats.org/officeDocument/2006/relationships/hyperlink" Target="javascript:window.parent.%20myFaqeCelje.kontrolloTeDrejta('Shto_FleteKontabel.aspx?shtim_modifikim=modifikim&amp;id=478424&amp;numur=4')" TargetMode="External"/><Relationship Id="rId57" Type="http://schemas.openxmlformats.org/officeDocument/2006/relationships/hyperlink" Target="javascript:window.parent.%20myFaqeCelje.kontrolloTeDrejta('Shto_FleteKontabel.aspx?shtim_modifikim=modifikim&amp;id=609245&amp;numur=1')" TargetMode="External"/><Relationship Id="rId262" Type="http://schemas.openxmlformats.org/officeDocument/2006/relationships/hyperlink" Target="javascript:window.parent.%20myFaqeCelje.kontrolloTeDrejta('Shto_FleteKontabel.aspx?shtim_modifikim=modifikim&amp;id=615838&amp;numur=11')" TargetMode="External"/><Relationship Id="rId318" Type="http://schemas.openxmlformats.org/officeDocument/2006/relationships/hyperlink" Target="javascript:window.parent.%20myFaqeCelje.kontrolloTeDrejta('Shto_FleteKontabel.aspx?shtim_modifikim=modifikim&amp;id=271626&amp;numur=22')" TargetMode="External"/><Relationship Id="rId525" Type="http://schemas.openxmlformats.org/officeDocument/2006/relationships/hyperlink" Target="javascript:window.parent.%20myFaqeCelje.kontrolloTeDrejta('Shto_FleteKontabel.aspx?shtim_modifikim=modifikim&amp;id=271741&amp;numur=3')" TargetMode="External"/><Relationship Id="rId567" Type="http://schemas.openxmlformats.org/officeDocument/2006/relationships/hyperlink" Target="javascript:window.parent.%20myFaqeCelje.kontrolloTeDrejta('Shto_FleteKontabel.aspx?shtim_modifikim=modifikim&amp;id=271575&amp;numur=10')" TargetMode="External"/><Relationship Id="rId99" Type="http://schemas.openxmlformats.org/officeDocument/2006/relationships/hyperlink" Target="javascript:window.parent.%20myFaqeCelje.kontrolloTeDrejta('Shto_FleteKontabel.aspx?shtim_modifikim=modifikim&amp;id=513183&amp;numur=R4575')" TargetMode="External"/><Relationship Id="rId122" Type="http://schemas.openxmlformats.org/officeDocument/2006/relationships/hyperlink" Target="javascript:window.parent.%20myFaqeCelje.kontrolloTeDrejta('Shto_FleteKontabel.aspx?shtim_modifikim=modifikim&amp;id=493896&amp;numur=80')" TargetMode="External"/><Relationship Id="rId164" Type="http://schemas.openxmlformats.org/officeDocument/2006/relationships/hyperlink" Target="javascript:window.parent.%20myFaqeCelje.kontrolloTeDrejta('Shto_FleteKontabel.aspx?shtim_modifikim=modifikim&amp;id=271623&amp;numur=21')" TargetMode="External"/><Relationship Id="rId371" Type="http://schemas.openxmlformats.org/officeDocument/2006/relationships/hyperlink" Target="javascript:window.parent.%20myFaqeCelje.kontrolloTeDrejta('Shto_FleteKontabel.aspx?shtim_modifikim=modifikim&amp;id=270631&amp;numur=VKB')" TargetMode="External"/><Relationship Id="rId427" Type="http://schemas.openxmlformats.org/officeDocument/2006/relationships/hyperlink" Target="javascript:window.parent.%20myFaqeCelje.kontrolloTeDrejta('Shto_FleteKontabel.aspx?shtim_modifikim=modifikim&amp;id=615653&amp;numur=55')" TargetMode="External"/><Relationship Id="rId469" Type="http://schemas.openxmlformats.org/officeDocument/2006/relationships/hyperlink" Target="javascript:window.parent.%20myFaqeCelje.kontrolloTeDrejta('Shto_FleteKontabel.aspx?shtim_modifikim=modifikim&amp;id=270637&amp;numur=VKB')" TargetMode="External"/><Relationship Id="rId634" Type="http://schemas.openxmlformats.org/officeDocument/2006/relationships/hyperlink" Target="javascript:window.parent.%20myFaqeCelje.kontrolloTeDrejta('Shto_FleteKontabel.aspx?shtim_modifikim=modifikim&amp;id=271618&amp;numur=20')" TargetMode="External"/><Relationship Id="rId676" Type="http://schemas.openxmlformats.org/officeDocument/2006/relationships/hyperlink" Target="javascript:window.parent.%20myFaqeCelje.kontrolloTeDrejta('Shto_FleteKontabel.aspx?shtim_modifikim=modifikim&amp;id=606845&amp;numur=VKB')" TargetMode="External"/><Relationship Id="rId26" Type="http://schemas.openxmlformats.org/officeDocument/2006/relationships/hyperlink" Target="javascript:window.parent.%20myFaqeCelje.kontrolloTeDrejta('Shto_FleteKontabel.aspx?shtim_modifikim=modifikim&amp;id=621604&amp;numur=R5667')" TargetMode="External"/><Relationship Id="rId231" Type="http://schemas.openxmlformats.org/officeDocument/2006/relationships/hyperlink" Target="javascript:window.parent.%20myFaqeCelje.kontrolloTeDrejta('Shto_FleteKontabel.aspx?shtim_modifikim=modifikim&amp;id=444524&amp;numur=27')" TargetMode="External"/><Relationship Id="rId273" Type="http://schemas.openxmlformats.org/officeDocument/2006/relationships/hyperlink" Target="javascript:window.parent.%20myFaqeCelje.kontrolloTeDrejta('Shto_FleteKontabel.aspx?shtim_modifikim=modifikim&amp;id=463955&amp;numur=64')" TargetMode="External"/><Relationship Id="rId329" Type="http://schemas.openxmlformats.org/officeDocument/2006/relationships/hyperlink" Target="javascript:window.parent.%20myFaqeCelje.kontrolloTeDrejta('Shto_FleteKontabel.aspx?shtim_modifikim=modifikim&amp;id=271659&amp;numur=33')" TargetMode="External"/><Relationship Id="rId480" Type="http://schemas.openxmlformats.org/officeDocument/2006/relationships/hyperlink" Target="javascript:window.parent.%20myFaqeCelje.kontrolloTeDrejta('Shto_FleteKontabel.aspx?shtim_modifikim=modifikim&amp;id=271443&amp;numur=7')" TargetMode="External"/><Relationship Id="rId536" Type="http://schemas.openxmlformats.org/officeDocument/2006/relationships/hyperlink" Target="javascript:window.parent.%20myFaqeCelje.kontrolloTeDrejta('Shto_FleteKontabel.aspx?shtim_modifikim=modifikim&amp;id=615723&amp;numur=38')" TargetMode="External"/><Relationship Id="rId68" Type="http://schemas.openxmlformats.org/officeDocument/2006/relationships/hyperlink" Target="javascript:window.parent.%20myFaqeCelje.kontrolloTeDrejta('Shto_FleteKontabel.aspx?shtim_modifikim=modifikim&amp;id=608910&amp;numur=56')" TargetMode="External"/><Relationship Id="rId133" Type="http://schemas.openxmlformats.org/officeDocument/2006/relationships/hyperlink" Target="javascript:window.parent.%20myFaqeCelje.kontrolloTeDrejta('Shto_FleteKontabel.aspx?shtim_modifikim=modifikim&amp;id=618456&amp;numur=8')" TargetMode="External"/><Relationship Id="rId175" Type="http://schemas.openxmlformats.org/officeDocument/2006/relationships/hyperlink" Target="javascript:window.parent.%20myFaqeCelje.kontrolloTeDrejta('Shto_FleteKontabel.aspx?shtim_modifikim=modifikim&amp;id=614018&amp;numur=61/1')" TargetMode="External"/><Relationship Id="rId340" Type="http://schemas.openxmlformats.org/officeDocument/2006/relationships/hyperlink" Target="javascript:window.parent.%20myFaqeCelje.kontrolloTeDrejta('Shto_FleteKontabel.aspx?shtim_modifikim=modifikim&amp;id=271696&amp;numur=44')" TargetMode="External"/><Relationship Id="rId578" Type="http://schemas.openxmlformats.org/officeDocument/2006/relationships/hyperlink" Target="javascript:window.parent.%20myFaqeCelje.kontrolloTeDrejta('Shto_FleteKontabel.aspx?shtim_modifikim=modifikim&amp;id=431988&amp;numur=8')" TargetMode="External"/><Relationship Id="rId200" Type="http://schemas.openxmlformats.org/officeDocument/2006/relationships/hyperlink" Target="javascript:window.parent.%20myFaqeCelje.kontrolloTeDrejta('Shto_FleteKontabel.aspx?shtim_modifikim=modifikim&amp;id=271655&amp;numur=31')" TargetMode="External"/><Relationship Id="rId382" Type="http://schemas.openxmlformats.org/officeDocument/2006/relationships/hyperlink" Target="javascript:window.parent.%20myFaqeCelje.kontrolloTeDrejta('Shto_FleteKontabel.aspx?shtim_modifikim=modifikim&amp;id=271779&amp;numur=11')" TargetMode="External"/><Relationship Id="rId438" Type="http://schemas.openxmlformats.org/officeDocument/2006/relationships/hyperlink" Target="javascript:window.parent.%20myFaqeCelje.kontrolloTeDrejta('Shto_FleteKontabel.aspx?shtim_modifikim=modifikim&amp;id=463964&amp;numur=66')" TargetMode="External"/><Relationship Id="rId603" Type="http://schemas.openxmlformats.org/officeDocument/2006/relationships/hyperlink" Target="javascript:window.parent.%20myFaqeCelje.kontrolloTeDrejta('Shto_FleteKontabel.aspx?shtim_modifikim=modifikim&amp;id=271610&amp;numur=19')" TargetMode="External"/><Relationship Id="rId645" Type="http://schemas.openxmlformats.org/officeDocument/2006/relationships/hyperlink" Target="javascript:window.parent.%20myFaqeCelje.kontrolloTeDrejta('Shto_FleteKontabel.aspx?shtim_modifikim=modifikim&amp;id=271655&amp;numur=31')" TargetMode="External"/><Relationship Id="rId242" Type="http://schemas.openxmlformats.org/officeDocument/2006/relationships/hyperlink" Target="javascript:window.parent.%20myFaqeCelje.kontrolloTeDrejta('Shto_FleteKontabel.aspx?shtim_modifikim=modifikim&amp;id=615835&amp;numur=8')" TargetMode="External"/><Relationship Id="rId284" Type="http://schemas.openxmlformats.org/officeDocument/2006/relationships/hyperlink" Target="javascript:window.parent.%20myFaqeCelje.kontrolloTeDrejta('Shto_FleteKontabel.aspx?shtim_modifikim=modifikim&amp;id=608227&amp;numur=73')" TargetMode="External"/><Relationship Id="rId491" Type="http://schemas.openxmlformats.org/officeDocument/2006/relationships/hyperlink" Target="javascript:window.parent.%20myFaqeCelje.kontrolloTeDrejta('Shto_FleteKontabel.aspx?shtim_modifikim=modifikim&amp;id=271865&amp;numur=26')" TargetMode="External"/><Relationship Id="rId505" Type="http://schemas.openxmlformats.org/officeDocument/2006/relationships/hyperlink" Target="javascript:window.parent.%20myFaqeCelje.kontrolloTeDrejta('Shto_FleteKontabel.aspx?shtim_modifikim=modifikim&amp;id=493882&amp;numur=76')" TargetMode="External"/><Relationship Id="rId37" Type="http://schemas.openxmlformats.org/officeDocument/2006/relationships/hyperlink" Target="javascript:window.parent.%20myFaqeCelje.kontrolloTeDrejta('Shto_FleteKontabel.aspx?shtim_modifikim=modifikim&amp;id=271845&amp;numur=22')" TargetMode="External"/><Relationship Id="rId79" Type="http://schemas.openxmlformats.org/officeDocument/2006/relationships/hyperlink" Target="javascript:window.parent.%20myFaqeCelje.kontrolloTeDrejta('Shto_FleteKontabel.aspx?shtim_modifikim=modifikim&amp;id=270735&amp;numur=10')" TargetMode="External"/><Relationship Id="rId102" Type="http://schemas.openxmlformats.org/officeDocument/2006/relationships/hyperlink" Target="javascript:window.parent.%20myFaqeCelje.kontrolloTeDrejta('Shto_FleteKontabel.aspx?shtim_modifikim=modifikim&amp;id=513162&amp;numur=R4916')" TargetMode="External"/><Relationship Id="rId144" Type="http://schemas.openxmlformats.org/officeDocument/2006/relationships/hyperlink" Target="javascript:window.parent.%20myFaqeCelje.kontrolloTeDrejta('Shto_FleteKontabel.aspx?shtim_modifikim=modifikim&amp;id=405058&amp;numur=7')" TargetMode="External"/><Relationship Id="rId547" Type="http://schemas.openxmlformats.org/officeDocument/2006/relationships/hyperlink" Target="javascript:window.parent.%20myFaqeCelje.kontrolloTeDrejta('Shto_FleteKontabel.aspx?shtim_modifikim=modifikim&amp;id=493864&amp;numur=72')" TargetMode="External"/><Relationship Id="rId589" Type="http://schemas.openxmlformats.org/officeDocument/2006/relationships/hyperlink" Target="javascript:window.parent.%20myFaqeCelje.kontrolloTeDrejta('Shto_FleteKontabel.aspx?shtim_modifikim=modifikim&amp;id=405058&amp;numur=7')" TargetMode="External"/><Relationship Id="rId90" Type="http://schemas.openxmlformats.org/officeDocument/2006/relationships/hyperlink" Target="javascript:window.parent.%20myFaqeCelje.kontrolloTeDrejta('Shto_FleteKontabel.aspx?shtim_modifikim=modifikim&amp;id=615649&amp;numur=31')" TargetMode="External"/><Relationship Id="rId186" Type="http://schemas.openxmlformats.org/officeDocument/2006/relationships/hyperlink" Target="javascript:window.parent.%20myFaqeCelje.kontrolloTeDrejta('Shto_FleteKontabel.aspx?shtim_modifikim=modifikim&amp;id=574731&amp;numur=12')" TargetMode="External"/><Relationship Id="rId351" Type="http://schemas.openxmlformats.org/officeDocument/2006/relationships/hyperlink" Target="javascript:window.parent.%20myFaqeCelje.kontrolloTeDrejta('Shto_FleteKontabel.aspx?shtim_modifikim=modifikim&amp;id=614003&amp;numur=55/1')" TargetMode="External"/><Relationship Id="rId393" Type="http://schemas.openxmlformats.org/officeDocument/2006/relationships/hyperlink" Target="javascript:window.parent.%20myFaqeCelje.kontrolloTeDrejta('Shto_FleteKontabel.aspx?shtim_modifikim=modifikim&amp;id=271846&amp;numur=22')" TargetMode="External"/><Relationship Id="rId407" Type="http://schemas.openxmlformats.org/officeDocument/2006/relationships/hyperlink" Target="javascript:window.parent.%20myFaqeCelje.kontrolloTeDrejta('Shto_FleteKontabel.aspx?shtim_modifikim=modifikim&amp;id=413242&amp;numur=37')" TargetMode="External"/><Relationship Id="rId449" Type="http://schemas.openxmlformats.org/officeDocument/2006/relationships/hyperlink" Target="javascript:window.parent.%20myFaqeCelje.kontrolloTeDrejta('Shto_FleteKontabel.aspx?shtim_modifikim=modifikim&amp;id=608225&amp;numur=78')" TargetMode="External"/><Relationship Id="rId614" Type="http://schemas.openxmlformats.org/officeDocument/2006/relationships/hyperlink" Target="javascript:window.parent.%20myFaqeCelje.kontrolloTeDrejta('Shto_FleteKontabel.aspx?shtim_modifikim=modifikim&amp;id=271654&amp;numur=30')" TargetMode="External"/><Relationship Id="rId656" Type="http://schemas.openxmlformats.org/officeDocument/2006/relationships/hyperlink" Target="javascript:window.parent.%20myFaqeCelje.kontrolloTeDrejta('Shto_FleteKontabel.aspx?shtim_modifikim=modifikim&amp;id=493895&amp;numur=80')" TargetMode="External"/><Relationship Id="rId211" Type="http://schemas.openxmlformats.org/officeDocument/2006/relationships/hyperlink" Target="javascript:window.parent.%20myFaqeCelje.kontrolloTeDrejta('Shto_FleteKontabel.aspx?shtim_modifikim=modifikim&amp;id=270504&amp;numur=01')" TargetMode="External"/><Relationship Id="rId253" Type="http://schemas.openxmlformats.org/officeDocument/2006/relationships/hyperlink" Target="javascript:window.parent.%20myFaqeCelje.kontrolloTeDrejta('Shto_FleteKontabel.aspx?shtim_modifikim=modifikim&amp;id=608881&amp;numur=01')" TargetMode="External"/><Relationship Id="rId295" Type="http://schemas.openxmlformats.org/officeDocument/2006/relationships/hyperlink" Target="javascript:window.parent.%20myFaqeCelje.kontrolloTeDrejta('Shto_FleteKontabel.aspx?shtim_modifikim=modifikim&amp;id=608894&amp;numur=010')" TargetMode="External"/><Relationship Id="rId309" Type="http://schemas.openxmlformats.org/officeDocument/2006/relationships/hyperlink" Target="javascript:window.parent.%20myFaqeCelje.kontrolloTeDrejta('Shto_FleteKontabel.aspx?shtim_modifikim=modifikim&amp;id=271588&amp;numur=13')" TargetMode="External"/><Relationship Id="rId460" Type="http://schemas.openxmlformats.org/officeDocument/2006/relationships/hyperlink" Target="javascript:window.parent.%20myFaqeCelje.kontrolloTeDrejta('Shto_FleteKontabel.aspx?shtim_modifikim=modifikim&amp;id=608897&amp;numur=88')" TargetMode="External"/><Relationship Id="rId516" Type="http://schemas.openxmlformats.org/officeDocument/2006/relationships/hyperlink" Target="javascript:window.parent.%20myFaqeCelje.kontrolloTeDrejta('Shto_FleteKontabel.aspx?shtim_modifikim=modifikim&amp;id=613889&amp;numur=13')" TargetMode="External"/><Relationship Id="rId48" Type="http://schemas.openxmlformats.org/officeDocument/2006/relationships/hyperlink" Target="javascript:window.parent.%20myFaqeCelje.kontrolloTeDrejta('Shto_FleteKontabel.aspx?shtim_modifikim=modifikim&amp;id=413310&amp;numur=56')" TargetMode="External"/><Relationship Id="rId113" Type="http://schemas.openxmlformats.org/officeDocument/2006/relationships/hyperlink" Target="javascript:window.parent.%20myFaqeCelje.kontrolloTeDrejta('Shto_FleteKontabel.aspx?shtim_modifikim=modifikim&amp;id=614054&amp;numur=28/12')" TargetMode="External"/><Relationship Id="rId320" Type="http://schemas.openxmlformats.org/officeDocument/2006/relationships/hyperlink" Target="javascript:window.parent.%20myFaqeCelje.kontrolloTeDrejta('Shto_FleteKontabel.aspx?shtim_modifikim=modifikim&amp;id=271634&amp;numur=24')" TargetMode="External"/><Relationship Id="rId558" Type="http://schemas.openxmlformats.org/officeDocument/2006/relationships/hyperlink" Target="javascript:window.parent.%20myFaqeCelje.kontrolloTeDrejta('Shto_FleteKontabel.aspx?shtim_modifikim=modifikim&amp;id=566821&amp;numur=77')" TargetMode="External"/><Relationship Id="rId155" Type="http://schemas.openxmlformats.org/officeDocument/2006/relationships/hyperlink" Target="javascript:window.parent.%20myFaqeCelje.kontrolloTeDrejta('Shto_FleteKontabel.aspx?shtim_modifikim=modifikim&amp;id=271582&amp;numur=12')" TargetMode="External"/><Relationship Id="rId197" Type="http://schemas.openxmlformats.org/officeDocument/2006/relationships/hyperlink" Target="javascript:window.parent.%20myFaqeCelje.kontrolloTeDrejta('Shto_FleteKontabel.aspx?shtim_modifikim=modifikim&amp;id=271644&amp;numur=28')" TargetMode="External"/><Relationship Id="rId362" Type="http://schemas.openxmlformats.org/officeDocument/2006/relationships/hyperlink" Target="javascript:window.parent.%20myFaqeCelje.kontrolloTeDrejta('Shto_FleteKontabel.aspx?shtim_modifikim=modifikim&amp;id=463922&amp;numur=57')" TargetMode="External"/><Relationship Id="rId418" Type="http://schemas.openxmlformats.org/officeDocument/2006/relationships/hyperlink" Target="javascript:window.parent.%20myFaqeCelje.kontrolloTeDrejta('Shto_FleteKontabel.aspx?shtim_modifikim=modifikim&amp;id=413281&amp;numur=47')" TargetMode="External"/><Relationship Id="rId625" Type="http://schemas.openxmlformats.org/officeDocument/2006/relationships/hyperlink" Target="javascript:window.parent.%20myFaqeCelje.kontrolloTeDrejta('Shto_FleteKontabel.aspx?shtim_modifikim=modifikim&amp;id=615756&amp;numur=17')" TargetMode="External"/><Relationship Id="rId222" Type="http://schemas.openxmlformats.org/officeDocument/2006/relationships/hyperlink" Target="javascript:window.parent.%20myFaqeCelje.kontrolloTeDrejta('Shto_FleteKontabel.aspx?shtim_modifikim=modifikim&amp;id=608230&amp;numur=09')" TargetMode="External"/><Relationship Id="rId264" Type="http://schemas.openxmlformats.org/officeDocument/2006/relationships/hyperlink" Target="javascript:window.parent.%20myFaqeCelje.kontrolloTeDrejta('Shto_FleteKontabel.aspx?shtim_modifikim=modifikim&amp;id=615836&amp;numur=9')" TargetMode="External"/><Relationship Id="rId471" Type="http://schemas.openxmlformats.org/officeDocument/2006/relationships/hyperlink" Target="javascript:window.parent.%20myFaqeCelje.kontrolloTeDrejta('Shto_FleteKontabel.aspx?shtim_modifikim=modifikim&amp;id=513196&amp;numur=162611')" TargetMode="External"/><Relationship Id="rId667" Type="http://schemas.openxmlformats.org/officeDocument/2006/relationships/hyperlink" Target="javascript:window.parent.%20myFaqeCelje.kontrolloTeDrejta('Shto_FleteKontabel.aspx?shtim_modifikim=modifikim&amp;id=271758&amp;numur=7')" TargetMode="External"/><Relationship Id="rId17" Type="http://schemas.openxmlformats.org/officeDocument/2006/relationships/hyperlink" Target="javascript:window.parent.%20myFaqeCelje.kontrolloTeDrejta('Shto_FleteKontabel.aspx?shtim_modifikim=modifikim&amp;id=608954&amp;numur=01')" TargetMode="External"/><Relationship Id="rId59" Type="http://schemas.openxmlformats.org/officeDocument/2006/relationships/hyperlink" Target="javascript:window.parent.%20myFaqeCelje.kontrolloTeDrejta('Shto_FleteKontabel.aspx?shtim_modifikim=modifikim&amp;id=608940&amp;numur=004')" TargetMode="External"/><Relationship Id="rId124" Type="http://schemas.openxmlformats.org/officeDocument/2006/relationships/hyperlink" Target="javascript:window.parent.%20myFaqeCelje.kontrolloTeDrejta('Shto_FleteKontabel.aspx?shtim_modifikim=modifikim&amp;id=618447&amp;numur=02')" TargetMode="External"/><Relationship Id="rId527" Type="http://schemas.openxmlformats.org/officeDocument/2006/relationships/hyperlink" Target="javascript:window.parent.%20myFaqeCelje.kontrolloTeDrejta('Shto_FleteKontabel.aspx?shtim_modifikim=modifikim&amp;id=271696&amp;numur=44')" TargetMode="External"/><Relationship Id="rId569" Type="http://schemas.openxmlformats.org/officeDocument/2006/relationships/hyperlink" Target="javascript:window.parent.%20myFaqeCelje.kontrolloTeDrejta('Shto_FleteKontabel.aspx?shtim_modifikim=modifikim&amp;id=271711&amp;numur=47')" TargetMode="External"/><Relationship Id="rId70" Type="http://schemas.openxmlformats.org/officeDocument/2006/relationships/hyperlink" Target="javascript:window.parent.%20myFaqeCelje.kontrolloTeDrejta('Shto_FleteKontabel.aspx?shtim_modifikim=modifikim&amp;id=608900&amp;numur=75')" TargetMode="External"/><Relationship Id="rId166" Type="http://schemas.openxmlformats.org/officeDocument/2006/relationships/hyperlink" Target="javascript:window.parent.%20myFaqeCelje.kontrolloTeDrejta('Shto_FleteKontabel.aspx?shtim_modifikim=modifikim&amp;id=271629&amp;numur=23')" TargetMode="External"/><Relationship Id="rId331" Type="http://schemas.openxmlformats.org/officeDocument/2006/relationships/hyperlink" Target="javascript:window.parent.%20myFaqeCelje.kontrolloTeDrejta('Shto_FleteKontabel.aspx?shtim_modifikim=modifikim&amp;id=271662&amp;numur=35')" TargetMode="External"/><Relationship Id="rId373" Type="http://schemas.openxmlformats.org/officeDocument/2006/relationships/hyperlink" Target="javascript:window.parent.%20myFaqeCelje.kontrolloTeDrejta('Shto_FleteKontabel.aspx?shtim_modifikim=modifikim&amp;id=271741&amp;numur=3')" TargetMode="External"/><Relationship Id="rId429" Type="http://schemas.openxmlformats.org/officeDocument/2006/relationships/hyperlink" Target="javascript:window.parent.%20myFaqeCelje.kontrolloTeDrejta('Shto_FleteKontabel.aspx?shtim_modifikim=modifikim&amp;id=463939&amp;numur=59')" TargetMode="External"/><Relationship Id="rId580" Type="http://schemas.openxmlformats.org/officeDocument/2006/relationships/hyperlink" Target="javascript:window.parent.%20myFaqeCelje.kontrolloTeDrejta('Shto_FleteKontabel.aspx?shtim_modifikim=modifikim&amp;id=498233&amp;numur=10')" TargetMode="External"/><Relationship Id="rId636" Type="http://schemas.openxmlformats.org/officeDocument/2006/relationships/hyperlink" Target="javascript:window.parent.%20myFaqeCelje.kontrolloTeDrejta('Shto_FleteKontabel.aspx?shtim_modifikim=modifikim&amp;id=271626&amp;numur=22')" TargetMode="External"/><Relationship Id="rId1" Type="http://schemas.openxmlformats.org/officeDocument/2006/relationships/hyperlink" Target="javascript:window.parent.%20myFaqeCelje.kontrolloTeDrejta('Shto_FleteKontabel.aspx?shtim_modifikim=modifikim&amp;id=270504&amp;numur=01')" TargetMode="External"/><Relationship Id="rId233" Type="http://schemas.openxmlformats.org/officeDocument/2006/relationships/hyperlink" Target="javascript:window.parent.%20myFaqeCelje.kontrolloTeDrejta('Shto_FleteKontabel.aspx?shtim_modifikim=modifikim&amp;id=478424&amp;numur=4')" TargetMode="External"/><Relationship Id="rId440" Type="http://schemas.openxmlformats.org/officeDocument/2006/relationships/hyperlink" Target="javascript:window.parent.%20myFaqeCelje.kontrolloTeDrejta('Shto_FleteKontabel.aspx?shtim_modifikim=modifikim&amp;id=615656&amp;numur=68')" TargetMode="External"/><Relationship Id="rId678" Type="http://schemas.openxmlformats.org/officeDocument/2006/relationships/drawing" Target="../drawings/drawing2.xml"/><Relationship Id="rId28" Type="http://schemas.openxmlformats.org/officeDocument/2006/relationships/hyperlink" Target="javascript:window.parent.%20myFaqeCelje.kontrolloTeDrejta('Shto_FleteKontabel.aspx?shtim_modifikim=modifikim&amp;id=621596&amp;numur=R5947')" TargetMode="External"/><Relationship Id="rId275" Type="http://schemas.openxmlformats.org/officeDocument/2006/relationships/hyperlink" Target="javascript:window.parent.%20myFaqeCelje.kontrolloTeDrejta('Shto_FleteKontabel.aspx?shtim_modifikim=modifikim&amp;id=566803&amp;numur=85')" TargetMode="External"/><Relationship Id="rId300" Type="http://schemas.openxmlformats.org/officeDocument/2006/relationships/hyperlink" Target="javascript:window.parent.%20myFaqeCelje.kontrolloTeDrejta('Shto_FleteKontabel.aspx?shtim_modifikim=modifikim&amp;id=271436&amp;numur=4')" TargetMode="External"/><Relationship Id="rId482" Type="http://schemas.openxmlformats.org/officeDocument/2006/relationships/hyperlink" Target="javascript:window.parent.%20myFaqeCelje.kontrolloTeDrejta('Shto_FleteKontabel.aspx?shtim_modifikim=modifikim&amp;id=271577&amp;numur=11')" TargetMode="External"/><Relationship Id="rId538" Type="http://schemas.openxmlformats.org/officeDocument/2006/relationships/hyperlink" Target="javascript:window.parent.%20myFaqeCelje.kontrolloTeDrejta('Shto_FleteKontabel.aspx?shtim_modifikim=modifikim&amp;id=614015&amp;numur=58/1')" TargetMode="External"/><Relationship Id="rId81" Type="http://schemas.openxmlformats.org/officeDocument/2006/relationships/hyperlink" Target="javascript:window.parent.%20myFaqeCelje.kontrolloTeDrejta('Shto_FleteKontabel.aspx?shtim_modifikim=modifikim&amp;id=413299&amp;numur=52')" TargetMode="External"/><Relationship Id="rId135" Type="http://schemas.openxmlformats.org/officeDocument/2006/relationships/hyperlink" Target="javascript:window.parent.%20myFaqeCelje.kontrolloTeDrejta('Shto_FleteKontabel.aspx?shtim_modifikim=modifikim&amp;id=615668&amp;numur=79')" TargetMode="External"/><Relationship Id="rId177" Type="http://schemas.openxmlformats.org/officeDocument/2006/relationships/hyperlink" Target="javascript:window.parent.%20myFaqeCelje.kontrolloTeDrejta('Shto_FleteKontabel.aspx?shtim_modifikim=modifikim&amp;id=463914&amp;numur=53')" TargetMode="External"/><Relationship Id="rId342" Type="http://schemas.openxmlformats.org/officeDocument/2006/relationships/hyperlink" Target="javascript:window.parent.%20myFaqeCelje.kontrolloTeDrejta('Shto_FleteKontabel.aspx?shtim_modifikim=modifikim&amp;id=271708&amp;numur=46')" TargetMode="External"/><Relationship Id="rId384" Type="http://schemas.openxmlformats.org/officeDocument/2006/relationships/hyperlink" Target="javascript:window.parent.%20myFaqeCelje.kontrolloTeDrejta('Shto_FleteKontabel.aspx?shtim_modifikim=modifikim&amp;id=606767&amp;numur=13')" TargetMode="External"/><Relationship Id="rId591" Type="http://schemas.openxmlformats.org/officeDocument/2006/relationships/hyperlink" Target="javascript:window.parent.%20myFaqeCelje.kontrolloTeDrejta('Shto_FleteKontabel.aspx?shtim_modifikim=modifikim&amp;id=469843&amp;numur=9')" TargetMode="External"/><Relationship Id="rId605" Type="http://schemas.openxmlformats.org/officeDocument/2006/relationships/hyperlink" Target="javascript:window.parent.%20myFaqeCelje.kontrolloTeDrejta('Shto_FleteKontabel.aspx?shtim_modifikim=modifikim&amp;id=271623&amp;numur=21')" TargetMode="External"/><Relationship Id="rId202" Type="http://schemas.openxmlformats.org/officeDocument/2006/relationships/hyperlink" Target="javascript:window.parent.%20myFaqeCelje.kontrolloTeDrejta('Shto_FleteKontabel.aspx?shtim_modifikim=modifikim&amp;id=271659&amp;numur=33')" TargetMode="External"/><Relationship Id="rId244" Type="http://schemas.openxmlformats.org/officeDocument/2006/relationships/hyperlink" Target="javascript:window.parent.%20myFaqeCelje.kontrolloTeDrejta('Shto_FleteKontabel.aspx?shtim_modifikim=modifikim&amp;id=615798&amp;numur=4')" TargetMode="External"/><Relationship Id="rId647" Type="http://schemas.openxmlformats.org/officeDocument/2006/relationships/hyperlink" Target="javascript:window.parent.%20myFaqeCelje.kontrolloTeDrejta('Shto_FleteKontabel.aspx?shtim_modifikim=modifikim&amp;id=271659&amp;numur=33')" TargetMode="External"/><Relationship Id="rId39" Type="http://schemas.openxmlformats.org/officeDocument/2006/relationships/hyperlink" Target="javascript:window.parent.%20myFaqeCelje.kontrolloTeDrejta('Shto_FleteKontabel.aspx?shtim_modifikim=modifikim&amp;id=606787&amp;numur=25')" TargetMode="External"/><Relationship Id="rId286" Type="http://schemas.openxmlformats.org/officeDocument/2006/relationships/hyperlink" Target="javascript:window.parent.%20myFaqeCelje.kontrolloTeDrejta('Shto_FleteKontabel.aspx?shtim_modifikim=modifikim&amp;id=566806&amp;numur=89')" TargetMode="External"/><Relationship Id="rId451" Type="http://schemas.openxmlformats.org/officeDocument/2006/relationships/hyperlink" Target="javascript:window.parent.%20myFaqeCelje.kontrolloTeDrejta('Shto_FleteKontabel.aspx?shtim_modifikim=modifikim&amp;id=615668&amp;numur=79')" TargetMode="External"/><Relationship Id="rId493" Type="http://schemas.openxmlformats.org/officeDocument/2006/relationships/hyperlink" Target="javascript:window.parent.%20myFaqeCelje.kontrolloTeDrejta('Shto_FleteKontabel.aspx?shtim_modifikim=modifikim&amp;id=614001&amp;numur=53/1')" TargetMode="External"/><Relationship Id="rId507" Type="http://schemas.openxmlformats.org/officeDocument/2006/relationships/hyperlink" Target="javascript:window.parent.%20myFaqeCelje.kontrolloTeDrejta('Shto_FleteKontabel.aspx?shtim_modifikim=modifikim&amp;id=566815&amp;numur=74')" TargetMode="External"/><Relationship Id="rId549" Type="http://schemas.openxmlformats.org/officeDocument/2006/relationships/hyperlink" Target="javascript:window.parent.%20myFaqeCelje.kontrolloTeDrejta('Shto_FleteKontabel.aspx?shtim_modifikim=modifikim&amp;id=608225&amp;numur=78')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41&amp;printo=0&amp;Sesioni=true&amp;windowWidth=845.88" TargetMode="External"/><Relationship Id="rId13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6901&amp;printo=0&amp;Sesioni=true&amp;windowWidth=845.88" TargetMode="External"/><Relationship Id="rId3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11&amp;printo=0&amp;Sesioni=true&amp;windowWidth=845.88" TargetMode="External"/><Relationship Id="rId7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38&amp;printo=0&amp;Sesioni=true&amp;windowWidth=845.88" TargetMode="External"/><Relationship Id="rId12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69&amp;printo=0&amp;Sesioni=true&amp;windowWidth=845.88" TargetMode="External"/><Relationship Id="rId17" Type="http://schemas.openxmlformats.org/officeDocument/2006/relationships/printerSettings" Target="../printerSettings/printerSettings11.bin"/><Relationship Id="rId2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08&amp;printo=0&amp;Sesioni=true&amp;windowWidth=845.88" TargetMode="External"/><Relationship Id="rId16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76901&amp;printo=0&amp;Sesioni=true&amp;windowWidth=845.88" TargetMode="External"/><Relationship Id="rId1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05&amp;printo=0&amp;Sesioni=true&amp;windowWidth=845.88" TargetMode="External"/><Relationship Id="rId6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32&amp;printo=0&amp;Sesioni=true&amp;windowWidth=845.88" TargetMode="External"/><Relationship Id="rId11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67&amp;printo=0&amp;Sesioni=true&amp;windowWidth=845.88" TargetMode="External"/><Relationship Id="rId5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28&amp;printo=0&amp;Sesioni=true&amp;windowWidth=845.88" TargetMode="External"/><Relationship Id="rId15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769&amp;printo=0&amp;Sesioni=true&amp;windowWidth=845.88" TargetMode="External"/><Relationship Id="rId10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57&amp;printo=0&amp;Sesioni=true&amp;windowWidth=845.88" TargetMode="External"/><Relationship Id="rId4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111&amp;printo=0&amp;Sesioni=true&amp;windowWidth=845.88" TargetMode="External"/><Relationship Id="rId9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44&amp;printo=0&amp;Sesioni=true&amp;windowWidth=845.88" TargetMode="External"/><Relationship Id="rId14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704&amp;printo=0&amp;Sesioni=true&amp;windowWidth=845.88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01006&amp;printo=0&amp;Sesioni=true&amp;windowWidth=845.88" TargetMode="External"/><Relationship Id="rId13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1101&amp;printo=0&amp;Sesioni=true&amp;windowWidth=845.88" TargetMode="External"/><Relationship Id="rId18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457&amp;printo=0&amp;Sesioni=true&amp;windowWidth=845.88" TargetMode="External"/><Relationship Id="rId26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581&amp;printo=0&amp;Sesioni=true&amp;windowWidth=845.88" TargetMode="External"/><Relationship Id="rId39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6901&amp;printo=0&amp;Sesioni=true&amp;windowWidth=845.88" TargetMode="External"/><Relationship Id="rId3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231&amp;printo=0&amp;Sesioni=true&amp;windowWidth=845.88" TargetMode="External"/><Relationship Id="rId21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86&amp;printo=0&amp;Sesioni=true&amp;windowWidth=845.88" TargetMode="External"/><Relationship Id="rId34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41&amp;printo=0&amp;Sesioni=true&amp;windowWidth=845.88" TargetMode="External"/><Relationship Id="rId42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76901&amp;printo=0&amp;Sesioni=true&amp;windowWidth=845.88" TargetMode="External"/><Relationship Id="rId7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01005&amp;printo=0&amp;Sesioni=true&amp;windowWidth=845.88" TargetMode="External"/><Relationship Id="rId12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0111&amp;printo=0&amp;Sesioni=true&amp;windowWidth=845.88" TargetMode="External"/><Relationship Id="rId17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456&amp;printo=0&amp;Sesioni=true&amp;windowWidth=845.88" TargetMode="External"/><Relationship Id="rId25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5311&amp;printo=0&amp;Sesioni=true&amp;windowWidth=845.88" TargetMode="External"/><Relationship Id="rId33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38&amp;printo=0&amp;Sesioni=true&amp;windowWidth=845.88" TargetMode="External"/><Relationship Id="rId38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69&amp;printo=0&amp;Sesioni=true&amp;windowWidth=845.88" TargetMode="External"/><Relationship Id="rId2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108&amp;printo=0&amp;Sesioni=true&amp;windowWidth=845.88" TargetMode="External"/><Relationship Id="rId16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453&amp;printo=0&amp;Sesioni=true&amp;windowWidth=845.88" TargetMode="External"/><Relationship Id="rId20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552&amp;printo=0&amp;Sesioni=true&amp;windowWidth=845.88" TargetMode="External"/><Relationship Id="rId29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11&amp;printo=0&amp;Sesioni=true&amp;windowWidth=845.88" TargetMode="External"/><Relationship Id="rId41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769&amp;printo=0&amp;Sesioni=true&amp;windowWidth=845.88" TargetMode="External"/><Relationship Id="rId1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101&amp;printo=0&amp;Sesioni=true&amp;windowWidth=845.88" TargetMode="External"/><Relationship Id="rId6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01003&amp;printo=0&amp;Sesioni=true&amp;windowWidth=845.88" TargetMode="External"/><Relationship Id="rId11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0109&amp;printo=0&amp;Sesioni=true&amp;windowWidth=845.88" TargetMode="External"/><Relationship Id="rId24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51241&amp;printo=0&amp;Sesioni=true&amp;windowWidth=845.88" TargetMode="External"/><Relationship Id="rId32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32&amp;printo=0&amp;Sesioni=true&amp;windowWidth=845.88" TargetMode="External"/><Relationship Id="rId37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67&amp;printo=0&amp;Sesioni=true&amp;windowWidth=845.88" TargetMode="External"/><Relationship Id="rId40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704&amp;printo=0&amp;Sesioni=true&amp;windowWidth=845.88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01001&amp;printo=0&amp;Sesioni=true&amp;windowWidth=845.88" TargetMode="External"/><Relationship Id="rId15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42&amp;printo=0&amp;Sesioni=true&amp;windowWidth=845.88" TargetMode="External"/><Relationship Id="rId23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5122&amp;printo=0&amp;Sesioni=true&amp;windowWidth=845.88" TargetMode="External"/><Relationship Id="rId28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08&amp;printo=0&amp;Sesioni=true&amp;windowWidth=845.88" TargetMode="External"/><Relationship Id="rId36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57&amp;printo=0&amp;Sesioni=true&amp;windowWidth=845.88" TargetMode="External"/><Relationship Id="rId10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0108&amp;printo=0&amp;Sesioni=true&amp;windowWidth=845.88" TargetMode="External"/><Relationship Id="rId19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551&amp;printo=0&amp;Sesioni=true&amp;windowWidth=845.88" TargetMode="External"/><Relationship Id="rId31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28&amp;printo=0&amp;Sesioni=true&amp;windowWidth=845.88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351&amp;printo=0&amp;Sesioni=true&amp;windowWidth=845.88" TargetMode="External"/><Relationship Id="rId9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0107&amp;printo=0&amp;Sesioni=true&amp;windowWidth=845.88" TargetMode="External"/><Relationship Id="rId14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431&amp;printo=0&amp;Sesioni=true&amp;windowWidth=845.88" TargetMode="External"/><Relationship Id="rId22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5121&amp;printo=0&amp;Sesioni=true&amp;windowWidth=845.88" TargetMode="External"/><Relationship Id="rId27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05&amp;printo=0&amp;Sesioni=true&amp;windowWidth=845.88" TargetMode="External"/><Relationship Id="rId30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111&amp;printo=0&amp;Sesioni=true&amp;windowWidth=845.88" TargetMode="External"/><Relationship Id="rId35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644&amp;printo=0&amp;Sesioni=true&amp;windowWidth=845.88" TargetMode="External"/><Relationship Id="rId43" Type="http://schemas.openxmlformats.org/officeDocument/2006/relationships/hyperlink" Target="file:///C:\Users\agjetani\AppData\Local\Microsoft\Windows\Temporary%20Internet%20Files\Content.Outlook\Local%20Settings\Temporary%20Internet%20Files\Content.Outlook\2XCKY2JX\RaportiShpejte.aspx%3fidraporti=1&amp;filterNumerLlogarie=890&amp;printo=0&amp;Sesioni=true&amp;windowWidth=845.8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showGridLines="0" workbookViewId="0">
      <selection activeCell="D24" sqref="D24"/>
    </sheetView>
  </sheetViews>
  <sheetFormatPr defaultRowHeight="12" customHeight="1"/>
  <cols>
    <col min="1" max="1" width="2" style="3" customWidth="1"/>
    <col min="2" max="2" width="7" style="3" customWidth="1"/>
    <col min="3" max="3" width="34.140625" style="3" bestFit="1" customWidth="1"/>
    <col min="4" max="4" width="28.5703125" style="3" customWidth="1"/>
    <col min="5" max="16384" width="9.140625" style="3"/>
  </cols>
  <sheetData>
    <row r="1" spans="2:4" ht="15" customHeight="1">
      <c r="B1" s="1" t="s">
        <v>454</v>
      </c>
      <c r="C1" s="2"/>
      <c r="D1" s="2"/>
    </row>
    <row r="2" spans="2:4">
      <c r="B2" s="4" t="s">
        <v>636</v>
      </c>
      <c r="C2" s="2"/>
      <c r="D2" s="2"/>
    </row>
    <row r="3" spans="2:4" ht="12" customHeight="1">
      <c r="B3" s="2"/>
      <c r="C3" s="2"/>
      <c r="D3" s="2"/>
    </row>
    <row r="4" spans="2:4" ht="12.75" customHeight="1" thickBot="1">
      <c r="B4" s="5"/>
      <c r="C4" s="5" t="s">
        <v>635</v>
      </c>
      <c r="D4" s="5" t="s">
        <v>8</v>
      </c>
    </row>
    <row r="5" spans="2:4" ht="12" hidden="1" customHeight="1">
      <c r="B5" s="6">
        <v>1</v>
      </c>
      <c r="C5" s="7" t="s">
        <v>9</v>
      </c>
      <c r="D5" s="7" t="s">
        <v>10</v>
      </c>
    </row>
    <row r="6" spans="2:4" customFormat="1" ht="12" customHeight="1">
      <c r="B6" s="6">
        <v>1</v>
      </c>
      <c r="C6" s="7" t="s">
        <v>352</v>
      </c>
      <c r="D6" s="60" t="s">
        <v>10</v>
      </c>
    </row>
    <row r="7" spans="2:4" ht="12" customHeight="1">
      <c r="B7" s="6">
        <v>2</v>
      </c>
      <c r="C7" s="7" t="s">
        <v>353</v>
      </c>
      <c r="D7" s="60" t="s">
        <v>10</v>
      </c>
    </row>
    <row r="8" spans="2:4" ht="12" customHeight="1">
      <c r="B8" s="6">
        <v>3</v>
      </c>
      <c r="C8" s="7" t="s">
        <v>354</v>
      </c>
      <c r="D8" s="60" t="s">
        <v>10</v>
      </c>
    </row>
    <row r="9" spans="2:4" ht="12" customHeight="1">
      <c r="B9" s="6">
        <v>4</v>
      </c>
      <c r="C9" s="7" t="s">
        <v>355</v>
      </c>
      <c r="D9" s="60" t="s">
        <v>10</v>
      </c>
    </row>
    <row r="10" spans="2:4" ht="12" customHeight="1">
      <c r="B10" s="6">
        <v>5</v>
      </c>
      <c r="C10" s="7" t="s">
        <v>356</v>
      </c>
      <c r="D10" s="60" t="s">
        <v>10</v>
      </c>
    </row>
    <row r="11" spans="2:4" ht="12" customHeight="1">
      <c r="B11" s="6" t="s">
        <v>96</v>
      </c>
      <c r="C11" s="7" t="s">
        <v>357</v>
      </c>
      <c r="D11" s="60" t="s">
        <v>10</v>
      </c>
    </row>
    <row r="12" spans="2:4" ht="12" customHeight="1">
      <c r="B12" s="6" t="s">
        <v>97</v>
      </c>
      <c r="C12" s="7" t="s">
        <v>358</v>
      </c>
      <c r="D12" s="60" t="s">
        <v>10</v>
      </c>
    </row>
    <row r="13" spans="2:4" ht="12" customHeight="1">
      <c r="B13" s="6" t="s">
        <v>126</v>
      </c>
      <c r="C13" s="7" t="s">
        <v>363</v>
      </c>
      <c r="D13" s="60" t="s">
        <v>364</v>
      </c>
    </row>
    <row r="14" spans="2:4" ht="12" customHeight="1">
      <c r="B14" s="6" t="s">
        <v>114</v>
      </c>
      <c r="C14" s="7" t="s">
        <v>359</v>
      </c>
      <c r="D14" s="60" t="s">
        <v>10</v>
      </c>
    </row>
    <row r="15" spans="2:4" ht="12" customHeight="1">
      <c r="B15" s="6" t="s">
        <v>98</v>
      </c>
      <c r="C15" s="7" t="s">
        <v>360</v>
      </c>
      <c r="D15" s="60" t="s">
        <v>10</v>
      </c>
    </row>
    <row r="16" spans="2:4" ht="12" customHeight="1">
      <c r="B16" s="6" t="s">
        <v>101</v>
      </c>
      <c r="C16" s="7" t="s">
        <v>350</v>
      </c>
      <c r="D16" s="60" t="s">
        <v>10</v>
      </c>
    </row>
    <row r="17" spans="2:4" ht="12" customHeight="1">
      <c r="B17" s="6" t="s">
        <v>99</v>
      </c>
      <c r="C17" s="7" t="s">
        <v>361</v>
      </c>
      <c r="D17" s="60" t="s">
        <v>10</v>
      </c>
    </row>
    <row r="18" spans="2:4" ht="12" customHeight="1">
      <c r="B18" s="6" t="s">
        <v>104</v>
      </c>
      <c r="C18" s="7" t="s">
        <v>362</v>
      </c>
      <c r="D18" s="60" t="s">
        <v>10</v>
      </c>
    </row>
    <row r="19" spans="2:4" ht="12" customHeight="1">
      <c r="D19" s="15"/>
    </row>
  </sheetData>
  <hyperlinks>
    <hyperlink ref="D7" location="Bilancio!A1" tooltip="IFRS SFP" display="View"/>
    <hyperlink ref="D8" location="'P&amp;L Bilancio'!A1" tooltip="SFP Notes" display="View"/>
    <hyperlink ref="D9" location="'Conto economico'!A1" tooltip="IFRS SCI" display="View"/>
    <hyperlink ref="D10" location="'P&amp;l Conto economico'!A1" tooltip="SCI Notes" display="View"/>
    <hyperlink ref="D14" location="'Deklarata e tatim fitimit'!A1" tooltip="CIT" display="View"/>
    <hyperlink ref="D15" location="'IVA 2013'!A1" tooltip="VAT Balance" display="View"/>
    <hyperlink ref="D17" location="'CS Dicembre 2013 '!A1" tooltip="SHC &amp; PIT Balance" display="View"/>
    <hyperlink ref="D18" location="Sceda!A1" tooltip="Ledger" display="View"/>
    <hyperlink ref="D11" location="'Capitale sociale'!A1" tooltip="SCI Notes" display="View"/>
    <hyperlink ref="D12" location="'CASH FLOW'!A1" tooltip="SCI Notes" display="View"/>
    <hyperlink ref="D6" location="'Tiral balance Powerfone'!A1" tooltip="Trial Balance" display="View"/>
    <hyperlink ref="D16" location="'IRPEF Dicembre 2013'!A1" display="View"/>
    <hyperlink ref="D13" location="'Prospetto paga 2013'!A1" display="View "/>
  </hyperlinks>
  <pageMargins left="0.6" right="0.6" top="1" bottom="1" header="0.5" footer="0.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10"/>
  <sheetViews>
    <sheetView showGridLines="0" topLeftCell="A776" zoomScale="115" zoomScaleNormal="115" workbookViewId="0">
      <selection activeCell="A776" sqref="A1:A1048576"/>
    </sheetView>
  </sheetViews>
  <sheetFormatPr defaultRowHeight="12.75"/>
  <cols>
    <col min="1" max="1" width="4" style="59" customWidth="1"/>
    <col min="2" max="2" width="8.5703125" style="59" customWidth="1"/>
    <col min="3" max="3" width="7.7109375" style="59" customWidth="1"/>
    <col min="4" max="4" width="4.85546875" style="59" customWidth="1"/>
    <col min="5" max="5" width="7.85546875" style="59" bestFit="1" customWidth="1"/>
    <col min="6" max="6" width="14.5703125" style="59" customWidth="1"/>
    <col min="7" max="8" width="13.5703125" style="59" customWidth="1"/>
    <col min="9" max="9" width="13.42578125" style="59" customWidth="1"/>
    <col min="10" max="10" width="13.5703125" style="59" customWidth="1"/>
    <col min="11" max="12" width="0.28515625" style="59" customWidth="1"/>
    <col min="13" max="13" width="9.140625" style="59"/>
    <col min="14" max="14" width="11.28515625" style="59" bestFit="1" customWidth="1"/>
    <col min="15" max="256" width="9.140625" style="59"/>
    <col min="257" max="257" width="4" style="59" customWidth="1"/>
    <col min="258" max="258" width="8.5703125" style="59" customWidth="1"/>
    <col min="259" max="259" width="7.7109375" style="59" customWidth="1"/>
    <col min="260" max="260" width="4.85546875" style="59" customWidth="1"/>
    <col min="261" max="261" width="7.28515625" style="59" customWidth="1"/>
    <col min="262" max="262" width="14.5703125" style="59" customWidth="1"/>
    <col min="263" max="264" width="13.5703125" style="59" customWidth="1"/>
    <col min="265" max="265" width="13.42578125" style="59" customWidth="1"/>
    <col min="266" max="266" width="13.5703125" style="59" customWidth="1"/>
    <col min="267" max="268" width="0.28515625" style="59" customWidth="1"/>
    <col min="269" max="269" width="9.140625" style="59"/>
    <col min="270" max="270" width="11.28515625" style="59" bestFit="1" customWidth="1"/>
    <col min="271" max="512" width="9.140625" style="59"/>
    <col min="513" max="513" width="4" style="59" customWidth="1"/>
    <col min="514" max="514" width="8.5703125" style="59" customWidth="1"/>
    <col min="515" max="515" width="7.7109375" style="59" customWidth="1"/>
    <col min="516" max="516" width="4.85546875" style="59" customWidth="1"/>
    <col min="517" max="517" width="7.28515625" style="59" customWidth="1"/>
    <col min="518" max="518" width="14.5703125" style="59" customWidth="1"/>
    <col min="519" max="520" width="13.5703125" style="59" customWidth="1"/>
    <col min="521" max="521" width="13.42578125" style="59" customWidth="1"/>
    <col min="522" max="522" width="13.5703125" style="59" customWidth="1"/>
    <col min="523" max="524" width="0.28515625" style="59" customWidth="1"/>
    <col min="525" max="525" width="9.140625" style="59"/>
    <col min="526" max="526" width="11.28515625" style="59" bestFit="1" customWidth="1"/>
    <col min="527" max="768" width="9.140625" style="59"/>
    <col min="769" max="769" width="4" style="59" customWidth="1"/>
    <col min="770" max="770" width="8.5703125" style="59" customWidth="1"/>
    <col min="771" max="771" width="7.7109375" style="59" customWidth="1"/>
    <col min="772" max="772" width="4.85546875" style="59" customWidth="1"/>
    <col min="773" max="773" width="7.28515625" style="59" customWidth="1"/>
    <col min="774" max="774" width="14.5703125" style="59" customWidth="1"/>
    <col min="775" max="776" width="13.5703125" style="59" customWidth="1"/>
    <col min="777" max="777" width="13.42578125" style="59" customWidth="1"/>
    <col min="778" max="778" width="13.5703125" style="59" customWidth="1"/>
    <col min="779" max="780" width="0.28515625" style="59" customWidth="1"/>
    <col min="781" max="781" width="9.140625" style="59"/>
    <col min="782" max="782" width="11.28515625" style="59" bestFit="1" customWidth="1"/>
    <col min="783" max="1024" width="9.140625" style="59"/>
    <col min="1025" max="1025" width="4" style="59" customWidth="1"/>
    <col min="1026" max="1026" width="8.5703125" style="59" customWidth="1"/>
    <col min="1027" max="1027" width="7.7109375" style="59" customWidth="1"/>
    <col min="1028" max="1028" width="4.85546875" style="59" customWidth="1"/>
    <col min="1029" max="1029" width="7.28515625" style="59" customWidth="1"/>
    <col min="1030" max="1030" width="14.5703125" style="59" customWidth="1"/>
    <col min="1031" max="1032" width="13.5703125" style="59" customWidth="1"/>
    <col min="1033" max="1033" width="13.42578125" style="59" customWidth="1"/>
    <col min="1034" max="1034" width="13.5703125" style="59" customWidth="1"/>
    <col min="1035" max="1036" width="0.28515625" style="59" customWidth="1"/>
    <col min="1037" max="1037" width="9.140625" style="59"/>
    <col min="1038" max="1038" width="11.28515625" style="59" bestFit="1" customWidth="1"/>
    <col min="1039" max="1280" width="9.140625" style="59"/>
    <col min="1281" max="1281" width="4" style="59" customWidth="1"/>
    <col min="1282" max="1282" width="8.5703125" style="59" customWidth="1"/>
    <col min="1283" max="1283" width="7.7109375" style="59" customWidth="1"/>
    <col min="1284" max="1284" width="4.85546875" style="59" customWidth="1"/>
    <col min="1285" max="1285" width="7.28515625" style="59" customWidth="1"/>
    <col min="1286" max="1286" width="14.5703125" style="59" customWidth="1"/>
    <col min="1287" max="1288" width="13.5703125" style="59" customWidth="1"/>
    <col min="1289" max="1289" width="13.42578125" style="59" customWidth="1"/>
    <col min="1290" max="1290" width="13.5703125" style="59" customWidth="1"/>
    <col min="1291" max="1292" width="0.28515625" style="59" customWidth="1"/>
    <col min="1293" max="1293" width="9.140625" style="59"/>
    <col min="1294" max="1294" width="11.28515625" style="59" bestFit="1" customWidth="1"/>
    <col min="1295" max="1536" width="9.140625" style="59"/>
    <col min="1537" max="1537" width="4" style="59" customWidth="1"/>
    <col min="1538" max="1538" width="8.5703125" style="59" customWidth="1"/>
    <col min="1539" max="1539" width="7.7109375" style="59" customWidth="1"/>
    <col min="1540" max="1540" width="4.85546875" style="59" customWidth="1"/>
    <col min="1541" max="1541" width="7.28515625" style="59" customWidth="1"/>
    <col min="1542" max="1542" width="14.5703125" style="59" customWidth="1"/>
    <col min="1543" max="1544" width="13.5703125" style="59" customWidth="1"/>
    <col min="1545" max="1545" width="13.42578125" style="59" customWidth="1"/>
    <col min="1546" max="1546" width="13.5703125" style="59" customWidth="1"/>
    <col min="1547" max="1548" width="0.28515625" style="59" customWidth="1"/>
    <col min="1549" max="1549" width="9.140625" style="59"/>
    <col min="1550" max="1550" width="11.28515625" style="59" bestFit="1" customWidth="1"/>
    <col min="1551" max="1792" width="9.140625" style="59"/>
    <col min="1793" max="1793" width="4" style="59" customWidth="1"/>
    <col min="1794" max="1794" width="8.5703125" style="59" customWidth="1"/>
    <col min="1795" max="1795" width="7.7109375" style="59" customWidth="1"/>
    <col min="1796" max="1796" width="4.85546875" style="59" customWidth="1"/>
    <col min="1797" max="1797" width="7.28515625" style="59" customWidth="1"/>
    <col min="1798" max="1798" width="14.5703125" style="59" customWidth="1"/>
    <col min="1799" max="1800" width="13.5703125" style="59" customWidth="1"/>
    <col min="1801" max="1801" width="13.42578125" style="59" customWidth="1"/>
    <col min="1802" max="1802" width="13.5703125" style="59" customWidth="1"/>
    <col min="1803" max="1804" width="0.28515625" style="59" customWidth="1"/>
    <col min="1805" max="1805" width="9.140625" style="59"/>
    <col min="1806" max="1806" width="11.28515625" style="59" bestFit="1" customWidth="1"/>
    <col min="1807" max="2048" width="9.140625" style="59"/>
    <col min="2049" max="2049" width="4" style="59" customWidth="1"/>
    <col min="2050" max="2050" width="8.5703125" style="59" customWidth="1"/>
    <col min="2051" max="2051" width="7.7109375" style="59" customWidth="1"/>
    <col min="2052" max="2052" width="4.85546875" style="59" customWidth="1"/>
    <col min="2053" max="2053" width="7.28515625" style="59" customWidth="1"/>
    <col min="2054" max="2054" width="14.5703125" style="59" customWidth="1"/>
    <col min="2055" max="2056" width="13.5703125" style="59" customWidth="1"/>
    <col min="2057" max="2057" width="13.42578125" style="59" customWidth="1"/>
    <col min="2058" max="2058" width="13.5703125" style="59" customWidth="1"/>
    <col min="2059" max="2060" width="0.28515625" style="59" customWidth="1"/>
    <col min="2061" max="2061" width="9.140625" style="59"/>
    <col min="2062" max="2062" width="11.28515625" style="59" bestFit="1" customWidth="1"/>
    <col min="2063" max="2304" width="9.140625" style="59"/>
    <col min="2305" max="2305" width="4" style="59" customWidth="1"/>
    <col min="2306" max="2306" width="8.5703125" style="59" customWidth="1"/>
    <col min="2307" max="2307" width="7.7109375" style="59" customWidth="1"/>
    <col min="2308" max="2308" width="4.85546875" style="59" customWidth="1"/>
    <col min="2309" max="2309" width="7.28515625" style="59" customWidth="1"/>
    <col min="2310" max="2310" width="14.5703125" style="59" customWidth="1"/>
    <col min="2311" max="2312" width="13.5703125" style="59" customWidth="1"/>
    <col min="2313" max="2313" width="13.42578125" style="59" customWidth="1"/>
    <col min="2314" max="2314" width="13.5703125" style="59" customWidth="1"/>
    <col min="2315" max="2316" width="0.28515625" style="59" customWidth="1"/>
    <col min="2317" max="2317" width="9.140625" style="59"/>
    <col min="2318" max="2318" width="11.28515625" style="59" bestFit="1" customWidth="1"/>
    <col min="2319" max="2560" width="9.140625" style="59"/>
    <col min="2561" max="2561" width="4" style="59" customWidth="1"/>
    <col min="2562" max="2562" width="8.5703125" style="59" customWidth="1"/>
    <col min="2563" max="2563" width="7.7109375" style="59" customWidth="1"/>
    <col min="2564" max="2564" width="4.85546875" style="59" customWidth="1"/>
    <col min="2565" max="2565" width="7.28515625" style="59" customWidth="1"/>
    <col min="2566" max="2566" width="14.5703125" style="59" customWidth="1"/>
    <col min="2567" max="2568" width="13.5703125" style="59" customWidth="1"/>
    <col min="2569" max="2569" width="13.42578125" style="59" customWidth="1"/>
    <col min="2570" max="2570" width="13.5703125" style="59" customWidth="1"/>
    <col min="2571" max="2572" width="0.28515625" style="59" customWidth="1"/>
    <col min="2573" max="2573" width="9.140625" style="59"/>
    <col min="2574" max="2574" width="11.28515625" style="59" bestFit="1" customWidth="1"/>
    <col min="2575" max="2816" width="9.140625" style="59"/>
    <col min="2817" max="2817" width="4" style="59" customWidth="1"/>
    <col min="2818" max="2818" width="8.5703125" style="59" customWidth="1"/>
    <col min="2819" max="2819" width="7.7109375" style="59" customWidth="1"/>
    <col min="2820" max="2820" width="4.85546875" style="59" customWidth="1"/>
    <col min="2821" max="2821" width="7.28515625" style="59" customWidth="1"/>
    <col min="2822" max="2822" width="14.5703125" style="59" customWidth="1"/>
    <col min="2823" max="2824" width="13.5703125" style="59" customWidth="1"/>
    <col min="2825" max="2825" width="13.42578125" style="59" customWidth="1"/>
    <col min="2826" max="2826" width="13.5703125" style="59" customWidth="1"/>
    <col min="2827" max="2828" width="0.28515625" style="59" customWidth="1"/>
    <col min="2829" max="2829" width="9.140625" style="59"/>
    <col min="2830" max="2830" width="11.28515625" style="59" bestFit="1" customWidth="1"/>
    <col min="2831" max="3072" width="9.140625" style="59"/>
    <col min="3073" max="3073" width="4" style="59" customWidth="1"/>
    <col min="3074" max="3074" width="8.5703125" style="59" customWidth="1"/>
    <col min="3075" max="3075" width="7.7109375" style="59" customWidth="1"/>
    <col min="3076" max="3076" width="4.85546875" style="59" customWidth="1"/>
    <col min="3077" max="3077" width="7.28515625" style="59" customWidth="1"/>
    <col min="3078" max="3078" width="14.5703125" style="59" customWidth="1"/>
    <col min="3079" max="3080" width="13.5703125" style="59" customWidth="1"/>
    <col min="3081" max="3081" width="13.42578125" style="59" customWidth="1"/>
    <col min="3082" max="3082" width="13.5703125" style="59" customWidth="1"/>
    <col min="3083" max="3084" width="0.28515625" style="59" customWidth="1"/>
    <col min="3085" max="3085" width="9.140625" style="59"/>
    <col min="3086" max="3086" width="11.28515625" style="59" bestFit="1" customWidth="1"/>
    <col min="3087" max="3328" width="9.140625" style="59"/>
    <col min="3329" max="3329" width="4" style="59" customWidth="1"/>
    <col min="3330" max="3330" width="8.5703125" style="59" customWidth="1"/>
    <col min="3331" max="3331" width="7.7109375" style="59" customWidth="1"/>
    <col min="3332" max="3332" width="4.85546875" style="59" customWidth="1"/>
    <col min="3333" max="3333" width="7.28515625" style="59" customWidth="1"/>
    <col min="3334" max="3334" width="14.5703125" style="59" customWidth="1"/>
    <col min="3335" max="3336" width="13.5703125" style="59" customWidth="1"/>
    <col min="3337" max="3337" width="13.42578125" style="59" customWidth="1"/>
    <col min="3338" max="3338" width="13.5703125" style="59" customWidth="1"/>
    <col min="3339" max="3340" width="0.28515625" style="59" customWidth="1"/>
    <col min="3341" max="3341" width="9.140625" style="59"/>
    <col min="3342" max="3342" width="11.28515625" style="59" bestFit="1" customWidth="1"/>
    <col min="3343" max="3584" width="9.140625" style="59"/>
    <col min="3585" max="3585" width="4" style="59" customWidth="1"/>
    <col min="3586" max="3586" width="8.5703125" style="59" customWidth="1"/>
    <col min="3587" max="3587" width="7.7109375" style="59" customWidth="1"/>
    <col min="3588" max="3588" width="4.85546875" style="59" customWidth="1"/>
    <col min="3589" max="3589" width="7.28515625" style="59" customWidth="1"/>
    <col min="3590" max="3590" width="14.5703125" style="59" customWidth="1"/>
    <col min="3591" max="3592" width="13.5703125" style="59" customWidth="1"/>
    <col min="3593" max="3593" width="13.42578125" style="59" customWidth="1"/>
    <col min="3594" max="3594" width="13.5703125" style="59" customWidth="1"/>
    <col min="3595" max="3596" width="0.28515625" style="59" customWidth="1"/>
    <col min="3597" max="3597" width="9.140625" style="59"/>
    <col min="3598" max="3598" width="11.28515625" style="59" bestFit="1" customWidth="1"/>
    <col min="3599" max="3840" width="9.140625" style="59"/>
    <col min="3841" max="3841" width="4" style="59" customWidth="1"/>
    <col min="3842" max="3842" width="8.5703125" style="59" customWidth="1"/>
    <col min="3843" max="3843" width="7.7109375" style="59" customWidth="1"/>
    <col min="3844" max="3844" width="4.85546875" style="59" customWidth="1"/>
    <col min="3845" max="3845" width="7.28515625" style="59" customWidth="1"/>
    <col min="3846" max="3846" width="14.5703125" style="59" customWidth="1"/>
    <col min="3847" max="3848" width="13.5703125" style="59" customWidth="1"/>
    <col min="3849" max="3849" width="13.42578125" style="59" customWidth="1"/>
    <col min="3850" max="3850" width="13.5703125" style="59" customWidth="1"/>
    <col min="3851" max="3852" width="0.28515625" style="59" customWidth="1"/>
    <col min="3853" max="3853" width="9.140625" style="59"/>
    <col min="3854" max="3854" width="11.28515625" style="59" bestFit="1" customWidth="1"/>
    <col min="3855" max="4096" width="9.140625" style="59"/>
    <col min="4097" max="4097" width="4" style="59" customWidth="1"/>
    <col min="4098" max="4098" width="8.5703125" style="59" customWidth="1"/>
    <col min="4099" max="4099" width="7.7109375" style="59" customWidth="1"/>
    <col min="4100" max="4100" width="4.85546875" style="59" customWidth="1"/>
    <col min="4101" max="4101" width="7.28515625" style="59" customWidth="1"/>
    <col min="4102" max="4102" width="14.5703125" style="59" customWidth="1"/>
    <col min="4103" max="4104" width="13.5703125" style="59" customWidth="1"/>
    <col min="4105" max="4105" width="13.42578125" style="59" customWidth="1"/>
    <col min="4106" max="4106" width="13.5703125" style="59" customWidth="1"/>
    <col min="4107" max="4108" width="0.28515625" style="59" customWidth="1"/>
    <col min="4109" max="4109" width="9.140625" style="59"/>
    <col min="4110" max="4110" width="11.28515625" style="59" bestFit="1" customWidth="1"/>
    <col min="4111" max="4352" width="9.140625" style="59"/>
    <col min="4353" max="4353" width="4" style="59" customWidth="1"/>
    <col min="4354" max="4354" width="8.5703125" style="59" customWidth="1"/>
    <col min="4355" max="4355" width="7.7109375" style="59" customWidth="1"/>
    <col min="4356" max="4356" width="4.85546875" style="59" customWidth="1"/>
    <col min="4357" max="4357" width="7.28515625" style="59" customWidth="1"/>
    <col min="4358" max="4358" width="14.5703125" style="59" customWidth="1"/>
    <col min="4359" max="4360" width="13.5703125" style="59" customWidth="1"/>
    <col min="4361" max="4361" width="13.42578125" style="59" customWidth="1"/>
    <col min="4362" max="4362" width="13.5703125" style="59" customWidth="1"/>
    <col min="4363" max="4364" width="0.28515625" style="59" customWidth="1"/>
    <col min="4365" max="4365" width="9.140625" style="59"/>
    <col min="4366" max="4366" width="11.28515625" style="59" bestFit="1" customWidth="1"/>
    <col min="4367" max="4608" width="9.140625" style="59"/>
    <col min="4609" max="4609" width="4" style="59" customWidth="1"/>
    <col min="4610" max="4610" width="8.5703125" style="59" customWidth="1"/>
    <col min="4611" max="4611" width="7.7109375" style="59" customWidth="1"/>
    <col min="4612" max="4612" width="4.85546875" style="59" customWidth="1"/>
    <col min="4613" max="4613" width="7.28515625" style="59" customWidth="1"/>
    <col min="4614" max="4614" width="14.5703125" style="59" customWidth="1"/>
    <col min="4615" max="4616" width="13.5703125" style="59" customWidth="1"/>
    <col min="4617" max="4617" width="13.42578125" style="59" customWidth="1"/>
    <col min="4618" max="4618" width="13.5703125" style="59" customWidth="1"/>
    <col min="4619" max="4620" width="0.28515625" style="59" customWidth="1"/>
    <col min="4621" max="4621" width="9.140625" style="59"/>
    <col min="4622" max="4622" width="11.28515625" style="59" bestFit="1" customWidth="1"/>
    <col min="4623" max="4864" width="9.140625" style="59"/>
    <col min="4865" max="4865" width="4" style="59" customWidth="1"/>
    <col min="4866" max="4866" width="8.5703125" style="59" customWidth="1"/>
    <col min="4867" max="4867" width="7.7109375" style="59" customWidth="1"/>
    <col min="4868" max="4868" width="4.85546875" style="59" customWidth="1"/>
    <col min="4869" max="4869" width="7.28515625" style="59" customWidth="1"/>
    <col min="4870" max="4870" width="14.5703125" style="59" customWidth="1"/>
    <col min="4871" max="4872" width="13.5703125" style="59" customWidth="1"/>
    <col min="4873" max="4873" width="13.42578125" style="59" customWidth="1"/>
    <col min="4874" max="4874" width="13.5703125" style="59" customWidth="1"/>
    <col min="4875" max="4876" width="0.28515625" style="59" customWidth="1"/>
    <col min="4877" max="4877" width="9.140625" style="59"/>
    <col min="4878" max="4878" width="11.28515625" style="59" bestFit="1" customWidth="1"/>
    <col min="4879" max="5120" width="9.140625" style="59"/>
    <col min="5121" max="5121" width="4" style="59" customWidth="1"/>
    <col min="5122" max="5122" width="8.5703125" style="59" customWidth="1"/>
    <col min="5123" max="5123" width="7.7109375" style="59" customWidth="1"/>
    <col min="5124" max="5124" width="4.85546875" style="59" customWidth="1"/>
    <col min="5125" max="5125" width="7.28515625" style="59" customWidth="1"/>
    <col min="5126" max="5126" width="14.5703125" style="59" customWidth="1"/>
    <col min="5127" max="5128" width="13.5703125" style="59" customWidth="1"/>
    <col min="5129" max="5129" width="13.42578125" style="59" customWidth="1"/>
    <col min="5130" max="5130" width="13.5703125" style="59" customWidth="1"/>
    <col min="5131" max="5132" width="0.28515625" style="59" customWidth="1"/>
    <col min="5133" max="5133" width="9.140625" style="59"/>
    <col min="5134" max="5134" width="11.28515625" style="59" bestFit="1" customWidth="1"/>
    <col min="5135" max="5376" width="9.140625" style="59"/>
    <col min="5377" max="5377" width="4" style="59" customWidth="1"/>
    <col min="5378" max="5378" width="8.5703125" style="59" customWidth="1"/>
    <col min="5379" max="5379" width="7.7109375" style="59" customWidth="1"/>
    <col min="5380" max="5380" width="4.85546875" style="59" customWidth="1"/>
    <col min="5381" max="5381" width="7.28515625" style="59" customWidth="1"/>
    <col min="5382" max="5382" width="14.5703125" style="59" customWidth="1"/>
    <col min="5383" max="5384" width="13.5703125" style="59" customWidth="1"/>
    <col min="5385" max="5385" width="13.42578125" style="59" customWidth="1"/>
    <col min="5386" max="5386" width="13.5703125" style="59" customWidth="1"/>
    <col min="5387" max="5388" width="0.28515625" style="59" customWidth="1"/>
    <col min="5389" max="5389" width="9.140625" style="59"/>
    <col min="5390" max="5390" width="11.28515625" style="59" bestFit="1" customWidth="1"/>
    <col min="5391" max="5632" width="9.140625" style="59"/>
    <col min="5633" max="5633" width="4" style="59" customWidth="1"/>
    <col min="5634" max="5634" width="8.5703125" style="59" customWidth="1"/>
    <col min="5635" max="5635" width="7.7109375" style="59" customWidth="1"/>
    <col min="5636" max="5636" width="4.85546875" style="59" customWidth="1"/>
    <col min="5637" max="5637" width="7.28515625" style="59" customWidth="1"/>
    <col min="5638" max="5638" width="14.5703125" style="59" customWidth="1"/>
    <col min="5639" max="5640" width="13.5703125" style="59" customWidth="1"/>
    <col min="5641" max="5641" width="13.42578125" style="59" customWidth="1"/>
    <col min="5642" max="5642" width="13.5703125" style="59" customWidth="1"/>
    <col min="5643" max="5644" width="0.28515625" style="59" customWidth="1"/>
    <col min="5645" max="5645" width="9.140625" style="59"/>
    <col min="5646" max="5646" width="11.28515625" style="59" bestFit="1" customWidth="1"/>
    <col min="5647" max="5888" width="9.140625" style="59"/>
    <col min="5889" max="5889" width="4" style="59" customWidth="1"/>
    <col min="5890" max="5890" width="8.5703125" style="59" customWidth="1"/>
    <col min="5891" max="5891" width="7.7109375" style="59" customWidth="1"/>
    <col min="5892" max="5892" width="4.85546875" style="59" customWidth="1"/>
    <col min="5893" max="5893" width="7.28515625" style="59" customWidth="1"/>
    <col min="5894" max="5894" width="14.5703125" style="59" customWidth="1"/>
    <col min="5895" max="5896" width="13.5703125" style="59" customWidth="1"/>
    <col min="5897" max="5897" width="13.42578125" style="59" customWidth="1"/>
    <col min="5898" max="5898" width="13.5703125" style="59" customWidth="1"/>
    <col min="5899" max="5900" width="0.28515625" style="59" customWidth="1"/>
    <col min="5901" max="5901" width="9.140625" style="59"/>
    <col min="5902" max="5902" width="11.28515625" style="59" bestFit="1" customWidth="1"/>
    <col min="5903" max="6144" width="9.140625" style="59"/>
    <col min="6145" max="6145" width="4" style="59" customWidth="1"/>
    <col min="6146" max="6146" width="8.5703125" style="59" customWidth="1"/>
    <col min="6147" max="6147" width="7.7109375" style="59" customWidth="1"/>
    <col min="6148" max="6148" width="4.85546875" style="59" customWidth="1"/>
    <col min="6149" max="6149" width="7.28515625" style="59" customWidth="1"/>
    <col min="6150" max="6150" width="14.5703125" style="59" customWidth="1"/>
    <col min="6151" max="6152" width="13.5703125" style="59" customWidth="1"/>
    <col min="6153" max="6153" width="13.42578125" style="59" customWidth="1"/>
    <col min="6154" max="6154" width="13.5703125" style="59" customWidth="1"/>
    <col min="6155" max="6156" width="0.28515625" style="59" customWidth="1"/>
    <col min="6157" max="6157" width="9.140625" style="59"/>
    <col min="6158" max="6158" width="11.28515625" style="59" bestFit="1" customWidth="1"/>
    <col min="6159" max="6400" width="9.140625" style="59"/>
    <col min="6401" max="6401" width="4" style="59" customWidth="1"/>
    <col min="6402" max="6402" width="8.5703125" style="59" customWidth="1"/>
    <col min="6403" max="6403" width="7.7109375" style="59" customWidth="1"/>
    <col min="6404" max="6404" width="4.85546875" style="59" customWidth="1"/>
    <col min="6405" max="6405" width="7.28515625" style="59" customWidth="1"/>
    <col min="6406" max="6406" width="14.5703125" style="59" customWidth="1"/>
    <col min="6407" max="6408" width="13.5703125" style="59" customWidth="1"/>
    <col min="6409" max="6409" width="13.42578125" style="59" customWidth="1"/>
    <col min="6410" max="6410" width="13.5703125" style="59" customWidth="1"/>
    <col min="6411" max="6412" width="0.28515625" style="59" customWidth="1"/>
    <col min="6413" max="6413" width="9.140625" style="59"/>
    <col min="6414" max="6414" width="11.28515625" style="59" bestFit="1" customWidth="1"/>
    <col min="6415" max="6656" width="9.140625" style="59"/>
    <col min="6657" max="6657" width="4" style="59" customWidth="1"/>
    <col min="6658" max="6658" width="8.5703125" style="59" customWidth="1"/>
    <col min="6659" max="6659" width="7.7109375" style="59" customWidth="1"/>
    <col min="6660" max="6660" width="4.85546875" style="59" customWidth="1"/>
    <col min="6661" max="6661" width="7.28515625" style="59" customWidth="1"/>
    <col min="6662" max="6662" width="14.5703125" style="59" customWidth="1"/>
    <col min="6663" max="6664" width="13.5703125" style="59" customWidth="1"/>
    <col min="6665" max="6665" width="13.42578125" style="59" customWidth="1"/>
    <col min="6666" max="6666" width="13.5703125" style="59" customWidth="1"/>
    <col min="6667" max="6668" width="0.28515625" style="59" customWidth="1"/>
    <col min="6669" max="6669" width="9.140625" style="59"/>
    <col min="6670" max="6670" width="11.28515625" style="59" bestFit="1" customWidth="1"/>
    <col min="6671" max="6912" width="9.140625" style="59"/>
    <col min="6913" max="6913" width="4" style="59" customWidth="1"/>
    <col min="6914" max="6914" width="8.5703125" style="59" customWidth="1"/>
    <col min="6915" max="6915" width="7.7109375" style="59" customWidth="1"/>
    <col min="6916" max="6916" width="4.85546875" style="59" customWidth="1"/>
    <col min="6917" max="6917" width="7.28515625" style="59" customWidth="1"/>
    <col min="6918" max="6918" width="14.5703125" style="59" customWidth="1"/>
    <col min="6919" max="6920" width="13.5703125" style="59" customWidth="1"/>
    <col min="6921" max="6921" width="13.42578125" style="59" customWidth="1"/>
    <col min="6922" max="6922" width="13.5703125" style="59" customWidth="1"/>
    <col min="6923" max="6924" width="0.28515625" style="59" customWidth="1"/>
    <col min="6925" max="6925" width="9.140625" style="59"/>
    <col min="6926" max="6926" width="11.28515625" style="59" bestFit="1" customWidth="1"/>
    <col min="6927" max="7168" width="9.140625" style="59"/>
    <col min="7169" max="7169" width="4" style="59" customWidth="1"/>
    <col min="7170" max="7170" width="8.5703125" style="59" customWidth="1"/>
    <col min="7171" max="7171" width="7.7109375" style="59" customWidth="1"/>
    <col min="7172" max="7172" width="4.85546875" style="59" customWidth="1"/>
    <col min="7173" max="7173" width="7.28515625" style="59" customWidth="1"/>
    <col min="7174" max="7174" width="14.5703125" style="59" customWidth="1"/>
    <col min="7175" max="7176" width="13.5703125" style="59" customWidth="1"/>
    <col min="7177" max="7177" width="13.42578125" style="59" customWidth="1"/>
    <col min="7178" max="7178" width="13.5703125" style="59" customWidth="1"/>
    <col min="7179" max="7180" width="0.28515625" style="59" customWidth="1"/>
    <col min="7181" max="7181" width="9.140625" style="59"/>
    <col min="7182" max="7182" width="11.28515625" style="59" bestFit="1" customWidth="1"/>
    <col min="7183" max="7424" width="9.140625" style="59"/>
    <col min="7425" max="7425" width="4" style="59" customWidth="1"/>
    <col min="7426" max="7426" width="8.5703125" style="59" customWidth="1"/>
    <col min="7427" max="7427" width="7.7109375" style="59" customWidth="1"/>
    <col min="7428" max="7428" width="4.85546875" style="59" customWidth="1"/>
    <col min="7429" max="7429" width="7.28515625" style="59" customWidth="1"/>
    <col min="7430" max="7430" width="14.5703125" style="59" customWidth="1"/>
    <col min="7431" max="7432" width="13.5703125" style="59" customWidth="1"/>
    <col min="7433" max="7433" width="13.42578125" style="59" customWidth="1"/>
    <col min="7434" max="7434" width="13.5703125" style="59" customWidth="1"/>
    <col min="7435" max="7436" width="0.28515625" style="59" customWidth="1"/>
    <col min="7437" max="7437" width="9.140625" style="59"/>
    <col min="7438" max="7438" width="11.28515625" style="59" bestFit="1" customWidth="1"/>
    <col min="7439" max="7680" width="9.140625" style="59"/>
    <col min="7681" max="7681" width="4" style="59" customWidth="1"/>
    <col min="7682" max="7682" width="8.5703125" style="59" customWidth="1"/>
    <col min="7683" max="7683" width="7.7109375" style="59" customWidth="1"/>
    <col min="7684" max="7684" width="4.85546875" style="59" customWidth="1"/>
    <col min="7685" max="7685" width="7.28515625" style="59" customWidth="1"/>
    <col min="7686" max="7686" width="14.5703125" style="59" customWidth="1"/>
    <col min="7687" max="7688" width="13.5703125" style="59" customWidth="1"/>
    <col min="7689" max="7689" width="13.42578125" style="59" customWidth="1"/>
    <col min="7690" max="7690" width="13.5703125" style="59" customWidth="1"/>
    <col min="7691" max="7692" width="0.28515625" style="59" customWidth="1"/>
    <col min="7693" max="7693" width="9.140625" style="59"/>
    <col min="7694" max="7694" width="11.28515625" style="59" bestFit="1" customWidth="1"/>
    <col min="7695" max="7936" width="9.140625" style="59"/>
    <col min="7937" max="7937" width="4" style="59" customWidth="1"/>
    <col min="7938" max="7938" width="8.5703125" style="59" customWidth="1"/>
    <col min="7939" max="7939" width="7.7109375" style="59" customWidth="1"/>
    <col min="7940" max="7940" width="4.85546875" style="59" customWidth="1"/>
    <col min="7941" max="7941" width="7.28515625" style="59" customWidth="1"/>
    <col min="7942" max="7942" width="14.5703125" style="59" customWidth="1"/>
    <col min="7943" max="7944" width="13.5703125" style="59" customWidth="1"/>
    <col min="7945" max="7945" width="13.42578125" style="59" customWidth="1"/>
    <col min="7946" max="7946" width="13.5703125" style="59" customWidth="1"/>
    <col min="7947" max="7948" width="0.28515625" style="59" customWidth="1"/>
    <col min="7949" max="7949" width="9.140625" style="59"/>
    <col min="7950" max="7950" width="11.28515625" style="59" bestFit="1" customWidth="1"/>
    <col min="7951" max="8192" width="9.140625" style="59"/>
    <col min="8193" max="8193" width="4" style="59" customWidth="1"/>
    <col min="8194" max="8194" width="8.5703125" style="59" customWidth="1"/>
    <col min="8195" max="8195" width="7.7109375" style="59" customWidth="1"/>
    <col min="8196" max="8196" width="4.85546875" style="59" customWidth="1"/>
    <col min="8197" max="8197" width="7.28515625" style="59" customWidth="1"/>
    <col min="8198" max="8198" width="14.5703125" style="59" customWidth="1"/>
    <col min="8199" max="8200" width="13.5703125" style="59" customWidth="1"/>
    <col min="8201" max="8201" width="13.42578125" style="59" customWidth="1"/>
    <col min="8202" max="8202" width="13.5703125" style="59" customWidth="1"/>
    <col min="8203" max="8204" width="0.28515625" style="59" customWidth="1"/>
    <col min="8205" max="8205" width="9.140625" style="59"/>
    <col min="8206" max="8206" width="11.28515625" style="59" bestFit="1" customWidth="1"/>
    <col min="8207" max="8448" width="9.140625" style="59"/>
    <col min="8449" max="8449" width="4" style="59" customWidth="1"/>
    <col min="8450" max="8450" width="8.5703125" style="59" customWidth="1"/>
    <col min="8451" max="8451" width="7.7109375" style="59" customWidth="1"/>
    <col min="8452" max="8452" width="4.85546875" style="59" customWidth="1"/>
    <col min="8453" max="8453" width="7.28515625" style="59" customWidth="1"/>
    <col min="8454" max="8454" width="14.5703125" style="59" customWidth="1"/>
    <col min="8455" max="8456" width="13.5703125" style="59" customWidth="1"/>
    <col min="8457" max="8457" width="13.42578125" style="59" customWidth="1"/>
    <col min="8458" max="8458" width="13.5703125" style="59" customWidth="1"/>
    <col min="8459" max="8460" width="0.28515625" style="59" customWidth="1"/>
    <col min="8461" max="8461" width="9.140625" style="59"/>
    <col min="8462" max="8462" width="11.28515625" style="59" bestFit="1" customWidth="1"/>
    <col min="8463" max="8704" width="9.140625" style="59"/>
    <col min="8705" max="8705" width="4" style="59" customWidth="1"/>
    <col min="8706" max="8706" width="8.5703125" style="59" customWidth="1"/>
    <col min="8707" max="8707" width="7.7109375" style="59" customWidth="1"/>
    <col min="8708" max="8708" width="4.85546875" style="59" customWidth="1"/>
    <col min="8709" max="8709" width="7.28515625" style="59" customWidth="1"/>
    <col min="8710" max="8710" width="14.5703125" style="59" customWidth="1"/>
    <col min="8711" max="8712" width="13.5703125" style="59" customWidth="1"/>
    <col min="8713" max="8713" width="13.42578125" style="59" customWidth="1"/>
    <col min="8714" max="8714" width="13.5703125" style="59" customWidth="1"/>
    <col min="8715" max="8716" width="0.28515625" style="59" customWidth="1"/>
    <col min="8717" max="8717" width="9.140625" style="59"/>
    <col min="8718" max="8718" width="11.28515625" style="59" bestFit="1" customWidth="1"/>
    <col min="8719" max="8960" width="9.140625" style="59"/>
    <col min="8961" max="8961" width="4" style="59" customWidth="1"/>
    <col min="8962" max="8962" width="8.5703125" style="59" customWidth="1"/>
    <col min="8963" max="8963" width="7.7109375" style="59" customWidth="1"/>
    <col min="8964" max="8964" width="4.85546875" style="59" customWidth="1"/>
    <col min="8965" max="8965" width="7.28515625" style="59" customWidth="1"/>
    <col min="8966" max="8966" width="14.5703125" style="59" customWidth="1"/>
    <col min="8967" max="8968" width="13.5703125" style="59" customWidth="1"/>
    <col min="8969" max="8969" width="13.42578125" style="59" customWidth="1"/>
    <col min="8970" max="8970" width="13.5703125" style="59" customWidth="1"/>
    <col min="8971" max="8972" width="0.28515625" style="59" customWidth="1"/>
    <col min="8973" max="8973" width="9.140625" style="59"/>
    <col min="8974" max="8974" width="11.28515625" style="59" bestFit="1" customWidth="1"/>
    <col min="8975" max="9216" width="9.140625" style="59"/>
    <col min="9217" max="9217" width="4" style="59" customWidth="1"/>
    <col min="9218" max="9218" width="8.5703125" style="59" customWidth="1"/>
    <col min="9219" max="9219" width="7.7109375" style="59" customWidth="1"/>
    <col min="9220" max="9220" width="4.85546875" style="59" customWidth="1"/>
    <col min="9221" max="9221" width="7.28515625" style="59" customWidth="1"/>
    <col min="9222" max="9222" width="14.5703125" style="59" customWidth="1"/>
    <col min="9223" max="9224" width="13.5703125" style="59" customWidth="1"/>
    <col min="9225" max="9225" width="13.42578125" style="59" customWidth="1"/>
    <col min="9226" max="9226" width="13.5703125" style="59" customWidth="1"/>
    <col min="9227" max="9228" width="0.28515625" style="59" customWidth="1"/>
    <col min="9229" max="9229" width="9.140625" style="59"/>
    <col min="9230" max="9230" width="11.28515625" style="59" bestFit="1" customWidth="1"/>
    <col min="9231" max="9472" width="9.140625" style="59"/>
    <col min="9473" max="9473" width="4" style="59" customWidth="1"/>
    <col min="9474" max="9474" width="8.5703125" style="59" customWidth="1"/>
    <col min="9475" max="9475" width="7.7109375" style="59" customWidth="1"/>
    <col min="9476" max="9476" width="4.85546875" style="59" customWidth="1"/>
    <col min="9477" max="9477" width="7.28515625" style="59" customWidth="1"/>
    <col min="9478" max="9478" width="14.5703125" style="59" customWidth="1"/>
    <col min="9479" max="9480" width="13.5703125" style="59" customWidth="1"/>
    <col min="9481" max="9481" width="13.42578125" style="59" customWidth="1"/>
    <col min="9482" max="9482" width="13.5703125" style="59" customWidth="1"/>
    <col min="9483" max="9484" width="0.28515625" style="59" customWidth="1"/>
    <col min="9485" max="9485" width="9.140625" style="59"/>
    <col min="9486" max="9486" width="11.28515625" style="59" bestFit="1" customWidth="1"/>
    <col min="9487" max="9728" width="9.140625" style="59"/>
    <col min="9729" max="9729" width="4" style="59" customWidth="1"/>
    <col min="9730" max="9730" width="8.5703125" style="59" customWidth="1"/>
    <col min="9731" max="9731" width="7.7109375" style="59" customWidth="1"/>
    <col min="9732" max="9732" width="4.85546875" style="59" customWidth="1"/>
    <col min="9733" max="9733" width="7.28515625" style="59" customWidth="1"/>
    <col min="9734" max="9734" width="14.5703125" style="59" customWidth="1"/>
    <col min="9735" max="9736" width="13.5703125" style="59" customWidth="1"/>
    <col min="9737" max="9737" width="13.42578125" style="59" customWidth="1"/>
    <col min="9738" max="9738" width="13.5703125" style="59" customWidth="1"/>
    <col min="9739" max="9740" width="0.28515625" style="59" customWidth="1"/>
    <col min="9741" max="9741" width="9.140625" style="59"/>
    <col min="9742" max="9742" width="11.28515625" style="59" bestFit="1" customWidth="1"/>
    <col min="9743" max="9984" width="9.140625" style="59"/>
    <col min="9985" max="9985" width="4" style="59" customWidth="1"/>
    <col min="9986" max="9986" width="8.5703125" style="59" customWidth="1"/>
    <col min="9987" max="9987" width="7.7109375" style="59" customWidth="1"/>
    <col min="9988" max="9988" width="4.85546875" style="59" customWidth="1"/>
    <col min="9989" max="9989" width="7.28515625" style="59" customWidth="1"/>
    <col min="9990" max="9990" width="14.5703125" style="59" customWidth="1"/>
    <col min="9991" max="9992" width="13.5703125" style="59" customWidth="1"/>
    <col min="9993" max="9993" width="13.42578125" style="59" customWidth="1"/>
    <col min="9994" max="9994" width="13.5703125" style="59" customWidth="1"/>
    <col min="9995" max="9996" width="0.28515625" style="59" customWidth="1"/>
    <col min="9997" max="9997" width="9.140625" style="59"/>
    <col min="9998" max="9998" width="11.28515625" style="59" bestFit="1" customWidth="1"/>
    <col min="9999" max="10240" width="9.140625" style="59"/>
    <col min="10241" max="10241" width="4" style="59" customWidth="1"/>
    <col min="10242" max="10242" width="8.5703125" style="59" customWidth="1"/>
    <col min="10243" max="10243" width="7.7109375" style="59" customWidth="1"/>
    <col min="10244" max="10244" width="4.85546875" style="59" customWidth="1"/>
    <col min="10245" max="10245" width="7.28515625" style="59" customWidth="1"/>
    <col min="10246" max="10246" width="14.5703125" style="59" customWidth="1"/>
    <col min="10247" max="10248" width="13.5703125" style="59" customWidth="1"/>
    <col min="10249" max="10249" width="13.42578125" style="59" customWidth="1"/>
    <col min="10250" max="10250" width="13.5703125" style="59" customWidth="1"/>
    <col min="10251" max="10252" width="0.28515625" style="59" customWidth="1"/>
    <col min="10253" max="10253" width="9.140625" style="59"/>
    <col min="10254" max="10254" width="11.28515625" style="59" bestFit="1" customWidth="1"/>
    <col min="10255" max="10496" width="9.140625" style="59"/>
    <col min="10497" max="10497" width="4" style="59" customWidth="1"/>
    <col min="10498" max="10498" width="8.5703125" style="59" customWidth="1"/>
    <col min="10499" max="10499" width="7.7109375" style="59" customWidth="1"/>
    <col min="10500" max="10500" width="4.85546875" style="59" customWidth="1"/>
    <col min="10501" max="10501" width="7.28515625" style="59" customWidth="1"/>
    <col min="10502" max="10502" width="14.5703125" style="59" customWidth="1"/>
    <col min="10503" max="10504" width="13.5703125" style="59" customWidth="1"/>
    <col min="10505" max="10505" width="13.42578125" style="59" customWidth="1"/>
    <col min="10506" max="10506" width="13.5703125" style="59" customWidth="1"/>
    <col min="10507" max="10508" width="0.28515625" style="59" customWidth="1"/>
    <col min="10509" max="10509" width="9.140625" style="59"/>
    <col min="10510" max="10510" width="11.28515625" style="59" bestFit="1" customWidth="1"/>
    <col min="10511" max="10752" width="9.140625" style="59"/>
    <col min="10753" max="10753" width="4" style="59" customWidth="1"/>
    <col min="10754" max="10754" width="8.5703125" style="59" customWidth="1"/>
    <col min="10755" max="10755" width="7.7109375" style="59" customWidth="1"/>
    <col min="10756" max="10756" width="4.85546875" style="59" customWidth="1"/>
    <col min="10757" max="10757" width="7.28515625" style="59" customWidth="1"/>
    <col min="10758" max="10758" width="14.5703125" style="59" customWidth="1"/>
    <col min="10759" max="10760" width="13.5703125" style="59" customWidth="1"/>
    <col min="10761" max="10761" width="13.42578125" style="59" customWidth="1"/>
    <col min="10762" max="10762" width="13.5703125" style="59" customWidth="1"/>
    <col min="10763" max="10764" width="0.28515625" style="59" customWidth="1"/>
    <col min="10765" max="10765" width="9.140625" style="59"/>
    <col min="10766" max="10766" width="11.28515625" style="59" bestFit="1" customWidth="1"/>
    <col min="10767" max="11008" width="9.140625" style="59"/>
    <col min="11009" max="11009" width="4" style="59" customWidth="1"/>
    <col min="11010" max="11010" width="8.5703125" style="59" customWidth="1"/>
    <col min="11011" max="11011" width="7.7109375" style="59" customWidth="1"/>
    <col min="11012" max="11012" width="4.85546875" style="59" customWidth="1"/>
    <col min="11013" max="11013" width="7.28515625" style="59" customWidth="1"/>
    <col min="11014" max="11014" width="14.5703125" style="59" customWidth="1"/>
    <col min="11015" max="11016" width="13.5703125" style="59" customWidth="1"/>
    <col min="11017" max="11017" width="13.42578125" style="59" customWidth="1"/>
    <col min="11018" max="11018" width="13.5703125" style="59" customWidth="1"/>
    <col min="11019" max="11020" width="0.28515625" style="59" customWidth="1"/>
    <col min="11021" max="11021" width="9.140625" style="59"/>
    <col min="11022" max="11022" width="11.28515625" style="59" bestFit="1" customWidth="1"/>
    <col min="11023" max="11264" width="9.140625" style="59"/>
    <col min="11265" max="11265" width="4" style="59" customWidth="1"/>
    <col min="11266" max="11266" width="8.5703125" style="59" customWidth="1"/>
    <col min="11267" max="11267" width="7.7109375" style="59" customWidth="1"/>
    <col min="11268" max="11268" width="4.85546875" style="59" customWidth="1"/>
    <col min="11269" max="11269" width="7.28515625" style="59" customWidth="1"/>
    <col min="11270" max="11270" width="14.5703125" style="59" customWidth="1"/>
    <col min="11271" max="11272" width="13.5703125" style="59" customWidth="1"/>
    <col min="11273" max="11273" width="13.42578125" style="59" customWidth="1"/>
    <col min="11274" max="11274" width="13.5703125" style="59" customWidth="1"/>
    <col min="11275" max="11276" width="0.28515625" style="59" customWidth="1"/>
    <col min="11277" max="11277" width="9.140625" style="59"/>
    <col min="11278" max="11278" width="11.28515625" style="59" bestFit="1" customWidth="1"/>
    <col min="11279" max="11520" width="9.140625" style="59"/>
    <col min="11521" max="11521" width="4" style="59" customWidth="1"/>
    <col min="11522" max="11522" width="8.5703125" style="59" customWidth="1"/>
    <col min="11523" max="11523" width="7.7109375" style="59" customWidth="1"/>
    <col min="11524" max="11524" width="4.85546875" style="59" customWidth="1"/>
    <col min="11525" max="11525" width="7.28515625" style="59" customWidth="1"/>
    <col min="11526" max="11526" width="14.5703125" style="59" customWidth="1"/>
    <col min="11527" max="11528" width="13.5703125" style="59" customWidth="1"/>
    <col min="11529" max="11529" width="13.42578125" style="59" customWidth="1"/>
    <col min="11530" max="11530" width="13.5703125" style="59" customWidth="1"/>
    <col min="11531" max="11532" width="0.28515625" style="59" customWidth="1"/>
    <col min="11533" max="11533" width="9.140625" style="59"/>
    <col min="11534" max="11534" width="11.28515625" style="59" bestFit="1" customWidth="1"/>
    <col min="11535" max="11776" width="9.140625" style="59"/>
    <col min="11777" max="11777" width="4" style="59" customWidth="1"/>
    <col min="11778" max="11778" width="8.5703125" style="59" customWidth="1"/>
    <col min="11779" max="11779" width="7.7109375" style="59" customWidth="1"/>
    <col min="11780" max="11780" width="4.85546875" style="59" customWidth="1"/>
    <col min="11781" max="11781" width="7.28515625" style="59" customWidth="1"/>
    <col min="11782" max="11782" width="14.5703125" style="59" customWidth="1"/>
    <col min="11783" max="11784" width="13.5703125" style="59" customWidth="1"/>
    <col min="11785" max="11785" width="13.42578125" style="59" customWidth="1"/>
    <col min="11786" max="11786" width="13.5703125" style="59" customWidth="1"/>
    <col min="11787" max="11788" width="0.28515625" style="59" customWidth="1"/>
    <col min="11789" max="11789" width="9.140625" style="59"/>
    <col min="11790" max="11790" width="11.28515625" style="59" bestFit="1" customWidth="1"/>
    <col min="11791" max="12032" width="9.140625" style="59"/>
    <col min="12033" max="12033" width="4" style="59" customWidth="1"/>
    <col min="12034" max="12034" width="8.5703125" style="59" customWidth="1"/>
    <col min="12035" max="12035" width="7.7109375" style="59" customWidth="1"/>
    <col min="12036" max="12036" width="4.85546875" style="59" customWidth="1"/>
    <col min="12037" max="12037" width="7.28515625" style="59" customWidth="1"/>
    <col min="12038" max="12038" width="14.5703125" style="59" customWidth="1"/>
    <col min="12039" max="12040" width="13.5703125" style="59" customWidth="1"/>
    <col min="12041" max="12041" width="13.42578125" style="59" customWidth="1"/>
    <col min="12042" max="12042" width="13.5703125" style="59" customWidth="1"/>
    <col min="12043" max="12044" width="0.28515625" style="59" customWidth="1"/>
    <col min="12045" max="12045" width="9.140625" style="59"/>
    <col min="12046" max="12046" width="11.28515625" style="59" bestFit="1" customWidth="1"/>
    <col min="12047" max="12288" width="9.140625" style="59"/>
    <col min="12289" max="12289" width="4" style="59" customWidth="1"/>
    <col min="12290" max="12290" width="8.5703125" style="59" customWidth="1"/>
    <col min="12291" max="12291" width="7.7109375" style="59" customWidth="1"/>
    <col min="12292" max="12292" width="4.85546875" style="59" customWidth="1"/>
    <col min="12293" max="12293" width="7.28515625" style="59" customWidth="1"/>
    <col min="12294" max="12294" width="14.5703125" style="59" customWidth="1"/>
    <col min="12295" max="12296" width="13.5703125" style="59" customWidth="1"/>
    <col min="12297" max="12297" width="13.42578125" style="59" customWidth="1"/>
    <col min="12298" max="12298" width="13.5703125" style="59" customWidth="1"/>
    <col min="12299" max="12300" width="0.28515625" style="59" customWidth="1"/>
    <col min="12301" max="12301" width="9.140625" style="59"/>
    <col min="12302" max="12302" width="11.28515625" style="59" bestFit="1" customWidth="1"/>
    <col min="12303" max="12544" width="9.140625" style="59"/>
    <col min="12545" max="12545" width="4" style="59" customWidth="1"/>
    <col min="12546" max="12546" width="8.5703125" style="59" customWidth="1"/>
    <col min="12547" max="12547" width="7.7109375" style="59" customWidth="1"/>
    <col min="12548" max="12548" width="4.85546875" style="59" customWidth="1"/>
    <col min="12549" max="12549" width="7.28515625" style="59" customWidth="1"/>
    <col min="12550" max="12550" width="14.5703125" style="59" customWidth="1"/>
    <col min="12551" max="12552" width="13.5703125" style="59" customWidth="1"/>
    <col min="12553" max="12553" width="13.42578125" style="59" customWidth="1"/>
    <col min="12554" max="12554" width="13.5703125" style="59" customWidth="1"/>
    <col min="12555" max="12556" width="0.28515625" style="59" customWidth="1"/>
    <col min="12557" max="12557" width="9.140625" style="59"/>
    <col min="12558" max="12558" width="11.28515625" style="59" bestFit="1" customWidth="1"/>
    <col min="12559" max="12800" width="9.140625" style="59"/>
    <col min="12801" max="12801" width="4" style="59" customWidth="1"/>
    <col min="12802" max="12802" width="8.5703125" style="59" customWidth="1"/>
    <col min="12803" max="12803" width="7.7109375" style="59" customWidth="1"/>
    <col min="12804" max="12804" width="4.85546875" style="59" customWidth="1"/>
    <col min="12805" max="12805" width="7.28515625" style="59" customWidth="1"/>
    <col min="12806" max="12806" width="14.5703125" style="59" customWidth="1"/>
    <col min="12807" max="12808" width="13.5703125" style="59" customWidth="1"/>
    <col min="12809" max="12809" width="13.42578125" style="59" customWidth="1"/>
    <col min="12810" max="12810" width="13.5703125" style="59" customWidth="1"/>
    <col min="12811" max="12812" width="0.28515625" style="59" customWidth="1"/>
    <col min="12813" max="12813" width="9.140625" style="59"/>
    <col min="12814" max="12814" width="11.28515625" style="59" bestFit="1" customWidth="1"/>
    <col min="12815" max="13056" width="9.140625" style="59"/>
    <col min="13057" max="13057" width="4" style="59" customWidth="1"/>
    <col min="13058" max="13058" width="8.5703125" style="59" customWidth="1"/>
    <col min="13059" max="13059" width="7.7109375" style="59" customWidth="1"/>
    <col min="13060" max="13060" width="4.85546875" style="59" customWidth="1"/>
    <col min="13061" max="13061" width="7.28515625" style="59" customWidth="1"/>
    <col min="13062" max="13062" width="14.5703125" style="59" customWidth="1"/>
    <col min="13063" max="13064" width="13.5703125" style="59" customWidth="1"/>
    <col min="13065" max="13065" width="13.42578125" style="59" customWidth="1"/>
    <col min="13066" max="13066" width="13.5703125" style="59" customWidth="1"/>
    <col min="13067" max="13068" width="0.28515625" style="59" customWidth="1"/>
    <col min="13069" max="13069" width="9.140625" style="59"/>
    <col min="13070" max="13070" width="11.28515625" style="59" bestFit="1" customWidth="1"/>
    <col min="13071" max="13312" width="9.140625" style="59"/>
    <col min="13313" max="13313" width="4" style="59" customWidth="1"/>
    <col min="13314" max="13314" width="8.5703125" style="59" customWidth="1"/>
    <col min="13315" max="13315" width="7.7109375" style="59" customWidth="1"/>
    <col min="13316" max="13316" width="4.85546875" style="59" customWidth="1"/>
    <col min="13317" max="13317" width="7.28515625" style="59" customWidth="1"/>
    <col min="13318" max="13318" width="14.5703125" style="59" customWidth="1"/>
    <col min="13319" max="13320" width="13.5703125" style="59" customWidth="1"/>
    <col min="13321" max="13321" width="13.42578125" style="59" customWidth="1"/>
    <col min="13322" max="13322" width="13.5703125" style="59" customWidth="1"/>
    <col min="13323" max="13324" width="0.28515625" style="59" customWidth="1"/>
    <col min="13325" max="13325" width="9.140625" style="59"/>
    <col min="13326" max="13326" width="11.28515625" style="59" bestFit="1" customWidth="1"/>
    <col min="13327" max="13568" width="9.140625" style="59"/>
    <col min="13569" max="13569" width="4" style="59" customWidth="1"/>
    <col min="13570" max="13570" width="8.5703125" style="59" customWidth="1"/>
    <col min="13571" max="13571" width="7.7109375" style="59" customWidth="1"/>
    <col min="13572" max="13572" width="4.85546875" style="59" customWidth="1"/>
    <col min="13573" max="13573" width="7.28515625" style="59" customWidth="1"/>
    <col min="13574" max="13574" width="14.5703125" style="59" customWidth="1"/>
    <col min="13575" max="13576" width="13.5703125" style="59" customWidth="1"/>
    <col min="13577" max="13577" width="13.42578125" style="59" customWidth="1"/>
    <col min="13578" max="13578" width="13.5703125" style="59" customWidth="1"/>
    <col min="13579" max="13580" width="0.28515625" style="59" customWidth="1"/>
    <col min="13581" max="13581" width="9.140625" style="59"/>
    <col min="13582" max="13582" width="11.28515625" style="59" bestFit="1" customWidth="1"/>
    <col min="13583" max="13824" width="9.140625" style="59"/>
    <col min="13825" max="13825" width="4" style="59" customWidth="1"/>
    <col min="13826" max="13826" width="8.5703125" style="59" customWidth="1"/>
    <col min="13827" max="13827" width="7.7109375" style="59" customWidth="1"/>
    <col min="13828" max="13828" width="4.85546875" style="59" customWidth="1"/>
    <col min="13829" max="13829" width="7.28515625" style="59" customWidth="1"/>
    <col min="13830" max="13830" width="14.5703125" style="59" customWidth="1"/>
    <col min="13831" max="13832" width="13.5703125" style="59" customWidth="1"/>
    <col min="13833" max="13833" width="13.42578125" style="59" customWidth="1"/>
    <col min="13834" max="13834" width="13.5703125" style="59" customWidth="1"/>
    <col min="13835" max="13836" width="0.28515625" style="59" customWidth="1"/>
    <col min="13837" max="13837" width="9.140625" style="59"/>
    <col min="13838" max="13838" width="11.28515625" style="59" bestFit="1" customWidth="1"/>
    <col min="13839" max="14080" width="9.140625" style="59"/>
    <col min="14081" max="14081" width="4" style="59" customWidth="1"/>
    <col min="14082" max="14082" width="8.5703125" style="59" customWidth="1"/>
    <col min="14083" max="14083" width="7.7109375" style="59" customWidth="1"/>
    <col min="14084" max="14084" width="4.85546875" style="59" customWidth="1"/>
    <col min="14085" max="14085" width="7.28515625" style="59" customWidth="1"/>
    <col min="14086" max="14086" width="14.5703125" style="59" customWidth="1"/>
    <col min="14087" max="14088" width="13.5703125" style="59" customWidth="1"/>
    <col min="14089" max="14089" width="13.42578125" style="59" customWidth="1"/>
    <col min="14090" max="14090" width="13.5703125" style="59" customWidth="1"/>
    <col min="14091" max="14092" width="0.28515625" style="59" customWidth="1"/>
    <col min="14093" max="14093" width="9.140625" style="59"/>
    <col min="14094" max="14094" width="11.28515625" style="59" bestFit="1" customWidth="1"/>
    <col min="14095" max="14336" width="9.140625" style="59"/>
    <col min="14337" max="14337" width="4" style="59" customWidth="1"/>
    <col min="14338" max="14338" width="8.5703125" style="59" customWidth="1"/>
    <col min="14339" max="14339" width="7.7109375" style="59" customWidth="1"/>
    <col min="14340" max="14340" width="4.85546875" style="59" customWidth="1"/>
    <col min="14341" max="14341" width="7.28515625" style="59" customWidth="1"/>
    <col min="14342" max="14342" width="14.5703125" style="59" customWidth="1"/>
    <col min="14343" max="14344" width="13.5703125" style="59" customWidth="1"/>
    <col min="14345" max="14345" width="13.42578125" style="59" customWidth="1"/>
    <col min="14346" max="14346" width="13.5703125" style="59" customWidth="1"/>
    <col min="14347" max="14348" width="0.28515625" style="59" customWidth="1"/>
    <col min="14349" max="14349" width="9.140625" style="59"/>
    <col min="14350" max="14350" width="11.28515625" style="59" bestFit="1" customWidth="1"/>
    <col min="14351" max="14592" width="9.140625" style="59"/>
    <col min="14593" max="14593" width="4" style="59" customWidth="1"/>
    <col min="14594" max="14594" width="8.5703125" style="59" customWidth="1"/>
    <col min="14595" max="14595" width="7.7109375" style="59" customWidth="1"/>
    <col min="14596" max="14596" width="4.85546875" style="59" customWidth="1"/>
    <col min="14597" max="14597" width="7.28515625" style="59" customWidth="1"/>
    <col min="14598" max="14598" width="14.5703125" style="59" customWidth="1"/>
    <col min="14599" max="14600" width="13.5703125" style="59" customWidth="1"/>
    <col min="14601" max="14601" width="13.42578125" style="59" customWidth="1"/>
    <col min="14602" max="14602" width="13.5703125" style="59" customWidth="1"/>
    <col min="14603" max="14604" width="0.28515625" style="59" customWidth="1"/>
    <col min="14605" max="14605" width="9.140625" style="59"/>
    <col min="14606" max="14606" width="11.28515625" style="59" bestFit="1" customWidth="1"/>
    <col min="14607" max="14848" width="9.140625" style="59"/>
    <col min="14849" max="14849" width="4" style="59" customWidth="1"/>
    <col min="14850" max="14850" width="8.5703125" style="59" customWidth="1"/>
    <col min="14851" max="14851" width="7.7109375" style="59" customWidth="1"/>
    <col min="14852" max="14852" width="4.85546875" style="59" customWidth="1"/>
    <col min="14853" max="14853" width="7.28515625" style="59" customWidth="1"/>
    <col min="14854" max="14854" width="14.5703125" style="59" customWidth="1"/>
    <col min="14855" max="14856" width="13.5703125" style="59" customWidth="1"/>
    <col min="14857" max="14857" width="13.42578125" style="59" customWidth="1"/>
    <col min="14858" max="14858" width="13.5703125" style="59" customWidth="1"/>
    <col min="14859" max="14860" width="0.28515625" style="59" customWidth="1"/>
    <col min="14861" max="14861" width="9.140625" style="59"/>
    <col min="14862" max="14862" width="11.28515625" style="59" bestFit="1" customWidth="1"/>
    <col min="14863" max="15104" width="9.140625" style="59"/>
    <col min="15105" max="15105" width="4" style="59" customWidth="1"/>
    <col min="15106" max="15106" width="8.5703125" style="59" customWidth="1"/>
    <col min="15107" max="15107" width="7.7109375" style="59" customWidth="1"/>
    <col min="15108" max="15108" width="4.85546875" style="59" customWidth="1"/>
    <col min="15109" max="15109" width="7.28515625" style="59" customWidth="1"/>
    <col min="15110" max="15110" width="14.5703125" style="59" customWidth="1"/>
    <col min="15111" max="15112" width="13.5703125" style="59" customWidth="1"/>
    <col min="15113" max="15113" width="13.42578125" style="59" customWidth="1"/>
    <col min="15114" max="15114" width="13.5703125" style="59" customWidth="1"/>
    <col min="15115" max="15116" width="0.28515625" style="59" customWidth="1"/>
    <col min="15117" max="15117" width="9.140625" style="59"/>
    <col min="15118" max="15118" width="11.28515625" style="59" bestFit="1" customWidth="1"/>
    <col min="15119" max="15360" width="9.140625" style="59"/>
    <col min="15361" max="15361" width="4" style="59" customWidth="1"/>
    <col min="15362" max="15362" width="8.5703125" style="59" customWidth="1"/>
    <col min="15363" max="15363" width="7.7109375" style="59" customWidth="1"/>
    <col min="15364" max="15364" width="4.85546875" style="59" customWidth="1"/>
    <col min="15365" max="15365" width="7.28515625" style="59" customWidth="1"/>
    <col min="15366" max="15366" width="14.5703125" style="59" customWidth="1"/>
    <col min="15367" max="15368" width="13.5703125" style="59" customWidth="1"/>
    <col min="15369" max="15369" width="13.42578125" style="59" customWidth="1"/>
    <col min="15370" max="15370" width="13.5703125" style="59" customWidth="1"/>
    <col min="15371" max="15372" width="0.28515625" style="59" customWidth="1"/>
    <col min="15373" max="15373" width="9.140625" style="59"/>
    <col min="15374" max="15374" width="11.28515625" style="59" bestFit="1" customWidth="1"/>
    <col min="15375" max="15616" width="9.140625" style="59"/>
    <col min="15617" max="15617" width="4" style="59" customWidth="1"/>
    <col min="15618" max="15618" width="8.5703125" style="59" customWidth="1"/>
    <col min="15619" max="15619" width="7.7109375" style="59" customWidth="1"/>
    <col min="15620" max="15620" width="4.85546875" style="59" customWidth="1"/>
    <col min="15621" max="15621" width="7.28515625" style="59" customWidth="1"/>
    <col min="15622" max="15622" width="14.5703125" style="59" customWidth="1"/>
    <col min="15623" max="15624" width="13.5703125" style="59" customWidth="1"/>
    <col min="15625" max="15625" width="13.42578125" style="59" customWidth="1"/>
    <col min="15626" max="15626" width="13.5703125" style="59" customWidth="1"/>
    <col min="15627" max="15628" width="0.28515625" style="59" customWidth="1"/>
    <col min="15629" max="15629" width="9.140625" style="59"/>
    <col min="15630" max="15630" width="11.28515625" style="59" bestFit="1" customWidth="1"/>
    <col min="15631" max="15872" width="9.140625" style="59"/>
    <col min="15873" max="15873" width="4" style="59" customWidth="1"/>
    <col min="15874" max="15874" width="8.5703125" style="59" customWidth="1"/>
    <col min="15875" max="15875" width="7.7109375" style="59" customWidth="1"/>
    <col min="15876" max="15876" width="4.85546875" style="59" customWidth="1"/>
    <col min="15877" max="15877" width="7.28515625" style="59" customWidth="1"/>
    <col min="15878" max="15878" width="14.5703125" style="59" customWidth="1"/>
    <col min="15879" max="15880" width="13.5703125" style="59" customWidth="1"/>
    <col min="15881" max="15881" width="13.42578125" style="59" customWidth="1"/>
    <col min="15882" max="15882" width="13.5703125" style="59" customWidth="1"/>
    <col min="15883" max="15884" width="0.28515625" style="59" customWidth="1"/>
    <col min="15885" max="15885" width="9.140625" style="59"/>
    <col min="15886" max="15886" width="11.28515625" style="59" bestFit="1" customWidth="1"/>
    <col min="15887" max="16128" width="9.140625" style="59"/>
    <col min="16129" max="16129" width="4" style="59" customWidth="1"/>
    <col min="16130" max="16130" width="8.5703125" style="59" customWidth="1"/>
    <col min="16131" max="16131" width="7.7109375" style="59" customWidth="1"/>
    <col min="16132" max="16132" width="4.85546875" style="59" customWidth="1"/>
    <col min="16133" max="16133" width="7.28515625" style="59" customWidth="1"/>
    <col min="16134" max="16134" width="14.5703125" style="59" customWidth="1"/>
    <col min="16135" max="16136" width="13.5703125" style="59" customWidth="1"/>
    <col min="16137" max="16137" width="13.42578125" style="59" customWidth="1"/>
    <col min="16138" max="16138" width="13.5703125" style="59" customWidth="1"/>
    <col min="16139" max="16140" width="0.28515625" style="59" customWidth="1"/>
    <col min="16141" max="16141" width="9.140625" style="59"/>
    <col min="16142" max="16142" width="11.28515625" style="59" bestFit="1" customWidth="1"/>
    <col min="16143" max="16384" width="9.140625" style="59"/>
  </cols>
  <sheetData>
    <row r="1" spans="1:12" ht="24.95" customHeight="1">
      <c r="A1" s="533"/>
      <c r="B1" s="533"/>
      <c r="C1" s="534" t="s">
        <v>277</v>
      </c>
      <c r="D1" s="534"/>
      <c r="E1" s="534"/>
      <c r="F1" s="534"/>
      <c r="G1" s="534"/>
      <c r="H1" s="534"/>
      <c r="I1" s="415"/>
      <c r="J1" s="415"/>
      <c r="K1" s="415"/>
      <c r="L1" s="415"/>
    </row>
    <row r="2" spans="1:12" ht="12.95" customHeight="1">
      <c r="A2" s="533"/>
      <c r="B2" s="533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ht="10.5" customHeight="1">
      <c r="A3" s="535" t="s">
        <v>241</v>
      </c>
      <c r="B3" s="53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1.25" customHeight="1">
      <c r="A4" s="536" t="s">
        <v>298</v>
      </c>
      <c r="B4" s="536"/>
      <c r="C4" s="537" t="s">
        <v>299</v>
      </c>
      <c r="D4" s="537"/>
      <c r="E4" s="537"/>
      <c r="F4" s="493" t="s">
        <v>244</v>
      </c>
      <c r="G4" s="537" t="s">
        <v>245</v>
      </c>
      <c r="H4" s="537"/>
      <c r="I4" s="493" t="s">
        <v>246</v>
      </c>
      <c r="J4" s="537"/>
      <c r="K4" s="537"/>
      <c r="L4" s="415"/>
    </row>
    <row r="5" spans="1:12" ht="11.25" customHeight="1">
      <c r="A5" s="536" t="s">
        <v>300</v>
      </c>
      <c r="B5" s="536"/>
      <c r="C5" s="537"/>
      <c r="D5" s="537"/>
      <c r="E5" s="537"/>
      <c r="F5" s="493" t="s">
        <v>232</v>
      </c>
      <c r="G5" s="537"/>
      <c r="H5" s="537"/>
      <c r="I5" s="493" t="s">
        <v>247</v>
      </c>
      <c r="J5" s="537"/>
      <c r="K5" s="537"/>
      <c r="L5" s="415"/>
    </row>
    <row r="6" spans="1:12" ht="10.5" customHeight="1">
      <c r="A6" s="536" t="s">
        <v>248</v>
      </c>
      <c r="B6" s="536"/>
      <c r="C6" s="537" t="s">
        <v>365</v>
      </c>
      <c r="D6" s="537"/>
      <c r="E6" s="537"/>
      <c r="F6" s="493" t="s">
        <v>249</v>
      </c>
      <c r="G6" s="537"/>
      <c r="H6" s="537"/>
      <c r="I6" s="493" t="s">
        <v>251</v>
      </c>
      <c r="J6" s="537" t="s">
        <v>252</v>
      </c>
      <c r="K6" s="537"/>
      <c r="L6" s="415"/>
    </row>
    <row r="7" spans="1:12" ht="11.25" customHeight="1">
      <c r="A7" s="536" t="s">
        <v>253</v>
      </c>
      <c r="B7" s="536"/>
      <c r="C7" s="537" t="s">
        <v>254</v>
      </c>
      <c r="D7" s="537"/>
      <c r="E7" s="537"/>
      <c r="F7" s="415"/>
      <c r="G7" s="415"/>
      <c r="H7" s="415"/>
      <c r="I7" s="415"/>
      <c r="J7" s="415"/>
      <c r="K7" s="415"/>
      <c r="L7" s="415"/>
    </row>
    <row r="8" spans="1:12" ht="20.45" customHeight="1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</row>
    <row r="9" spans="1:12" ht="14.45" customHeight="1">
      <c r="A9" s="538" t="s">
        <v>301</v>
      </c>
      <c r="B9" s="538" t="s">
        <v>88</v>
      </c>
      <c r="C9" s="538" t="s">
        <v>244</v>
      </c>
      <c r="D9" s="538" t="s">
        <v>302</v>
      </c>
      <c r="E9" s="538" t="s">
        <v>303</v>
      </c>
      <c r="F9" s="538" t="s">
        <v>304</v>
      </c>
      <c r="G9" s="539" t="s">
        <v>255</v>
      </c>
      <c r="H9" s="539"/>
      <c r="I9" s="540" t="s">
        <v>256</v>
      </c>
      <c r="J9" s="540"/>
      <c r="K9" s="540"/>
      <c r="L9" s="415"/>
    </row>
    <row r="10" spans="1:12" ht="11.25" customHeight="1">
      <c r="A10" s="538"/>
      <c r="B10" s="538"/>
      <c r="C10" s="538"/>
      <c r="D10" s="538"/>
      <c r="E10" s="538"/>
      <c r="F10" s="538"/>
      <c r="G10" s="494" t="s">
        <v>235</v>
      </c>
      <c r="H10" s="494" t="s">
        <v>236</v>
      </c>
      <c r="I10" s="494" t="s">
        <v>235</v>
      </c>
      <c r="J10" s="541" t="s">
        <v>236</v>
      </c>
      <c r="K10" s="541"/>
      <c r="L10" s="415"/>
    </row>
    <row r="11" spans="1:12" ht="10.5" customHeight="1">
      <c r="A11" s="528" t="s">
        <v>121</v>
      </c>
      <c r="B11" s="528"/>
      <c r="C11" s="528" t="s">
        <v>259</v>
      </c>
      <c r="D11" s="528"/>
      <c r="E11" s="528"/>
      <c r="F11" s="528"/>
      <c r="G11" s="415"/>
      <c r="H11" s="415"/>
      <c r="I11" s="415"/>
      <c r="J11" s="415"/>
      <c r="K11" s="415"/>
      <c r="L11" s="415"/>
    </row>
    <row r="12" spans="1:12" ht="12.2" customHeight="1">
      <c r="A12" s="415"/>
      <c r="B12" s="415"/>
      <c r="C12" s="415"/>
      <c r="D12" s="415"/>
      <c r="E12" s="415"/>
      <c r="F12" s="495" t="s">
        <v>278</v>
      </c>
      <c r="G12" s="496">
        <v>0</v>
      </c>
      <c r="H12" s="496">
        <v>0</v>
      </c>
      <c r="I12" s="496">
        <v>0</v>
      </c>
      <c r="J12" s="529">
        <v>0</v>
      </c>
      <c r="K12" s="529"/>
      <c r="L12" s="529"/>
    </row>
    <row r="13" spans="1:12" ht="12.95" customHeight="1">
      <c r="A13" s="497">
        <v>1</v>
      </c>
      <c r="B13" s="498" t="s">
        <v>279</v>
      </c>
      <c r="C13" s="499">
        <v>41415</v>
      </c>
      <c r="D13" s="498" t="s">
        <v>366</v>
      </c>
      <c r="E13" s="499">
        <v>41275</v>
      </c>
      <c r="F13" s="498" t="s">
        <v>367</v>
      </c>
      <c r="G13" s="500">
        <v>0</v>
      </c>
      <c r="H13" s="500">
        <v>100000</v>
      </c>
      <c r="I13" s="500">
        <v>0</v>
      </c>
      <c r="J13" s="527">
        <v>100000</v>
      </c>
      <c r="K13" s="527"/>
      <c r="L13" s="415"/>
    </row>
    <row r="14" spans="1:12" ht="12.95" customHeight="1">
      <c r="A14" s="497">
        <v>397</v>
      </c>
      <c r="B14" s="498" t="s">
        <v>285</v>
      </c>
      <c r="C14" s="499">
        <v>41513</v>
      </c>
      <c r="D14" s="498" t="s">
        <v>488</v>
      </c>
      <c r="E14" s="499">
        <v>41430</v>
      </c>
      <c r="F14" s="530" t="s">
        <v>604</v>
      </c>
      <c r="G14" s="500">
        <v>0</v>
      </c>
      <c r="H14" s="500">
        <v>2289440</v>
      </c>
      <c r="I14" s="500">
        <v>0</v>
      </c>
      <c r="J14" s="527">
        <v>2289440</v>
      </c>
      <c r="K14" s="527"/>
      <c r="L14" s="415"/>
    </row>
    <row r="15" spans="1:12" ht="5.25" customHeight="1">
      <c r="A15" s="415"/>
      <c r="B15" s="415"/>
      <c r="C15" s="415"/>
      <c r="D15" s="415"/>
      <c r="E15" s="415"/>
      <c r="F15" s="530"/>
      <c r="G15" s="415"/>
      <c r="H15" s="415"/>
      <c r="I15" s="415"/>
      <c r="J15" s="415"/>
      <c r="K15" s="415"/>
      <c r="L15" s="415"/>
    </row>
    <row r="16" spans="1:12" ht="12.95" customHeight="1">
      <c r="A16" s="497">
        <v>398</v>
      </c>
      <c r="B16" s="498" t="s">
        <v>285</v>
      </c>
      <c r="C16" s="499">
        <v>41513</v>
      </c>
      <c r="D16" s="498" t="s">
        <v>483</v>
      </c>
      <c r="E16" s="499">
        <v>41431</v>
      </c>
      <c r="F16" s="530" t="s">
        <v>605</v>
      </c>
      <c r="G16" s="500">
        <v>0</v>
      </c>
      <c r="H16" s="500">
        <v>2289440</v>
      </c>
      <c r="I16" s="500">
        <v>0</v>
      </c>
      <c r="J16" s="527">
        <v>2289440</v>
      </c>
      <c r="K16" s="527"/>
      <c r="L16" s="415"/>
    </row>
    <row r="17" spans="1:12" ht="14.45" customHeight="1">
      <c r="A17" s="415"/>
      <c r="B17" s="415"/>
      <c r="C17" s="415"/>
      <c r="D17" s="415"/>
      <c r="E17" s="415"/>
      <c r="F17" s="530"/>
      <c r="G17" s="415"/>
      <c r="H17" s="415"/>
      <c r="I17" s="415"/>
      <c r="J17" s="415"/>
      <c r="K17" s="415"/>
      <c r="L17" s="415"/>
    </row>
    <row r="18" spans="1:12" ht="12.95" customHeight="1">
      <c r="A18" s="497">
        <v>401</v>
      </c>
      <c r="B18" s="498" t="s">
        <v>279</v>
      </c>
      <c r="C18" s="499">
        <v>41706</v>
      </c>
      <c r="D18" s="498" t="s">
        <v>131</v>
      </c>
      <c r="E18" s="499">
        <v>41639</v>
      </c>
      <c r="F18" s="498" t="s">
        <v>743</v>
      </c>
      <c r="G18" s="500">
        <v>0</v>
      </c>
      <c r="H18" s="500">
        <v>206</v>
      </c>
      <c r="I18" s="500">
        <v>0</v>
      </c>
      <c r="J18" s="527">
        <v>206</v>
      </c>
      <c r="K18" s="527"/>
      <c r="L18" s="415"/>
    </row>
    <row r="19" spans="1:12" ht="11.25" customHeight="1">
      <c r="A19" s="415"/>
      <c r="B19" s="415"/>
      <c r="C19" s="415"/>
      <c r="D19" s="415"/>
      <c r="E19" s="415"/>
      <c r="F19" s="495" t="s">
        <v>43</v>
      </c>
      <c r="G19" s="496">
        <v>0</v>
      </c>
      <c r="H19" s="496">
        <v>4679086</v>
      </c>
      <c r="I19" s="496">
        <v>0</v>
      </c>
      <c r="J19" s="529">
        <v>4679086</v>
      </c>
      <c r="K19" s="529"/>
      <c r="L19" s="415"/>
    </row>
    <row r="20" spans="1:12" ht="11.25" customHeight="1">
      <c r="A20" s="415"/>
      <c r="B20" s="415"/>
      <c r="C20" s="415"/>
      <c r="D20" s="415"/>
      <c r="E20" s="415"/>
      <c r="F20" s="495" t="s">
        <v>89</v>
      </c>
      <c r="G20" s="415"/>
      <c r="H20" s="501">
        <v>4679086</v>
      </c>
      <c r="I20" s="415"/>
      <c r="J20" s="501">
        <v>4679086</v>
      </c>
      <c r="K20" s="415"/>
      <c r="L20" s="415"/>
    </row>
    <row r="21" spans="1:12" ht="10.5" customHeight="1">
      <c r="A21" s="528" t="s">
        <v>368</v>
      </c>
      <c r="B21" s="528"/>
      <c r="C21" s="528" t="s">
        <v>369</v>
      </c>
      <c r="D21" s="528"/>
      <c r="E21" s="528"/>
      <c r="F21" s="528"/>
      <c r="G21" s="415"/>
      <c r="H21" s="415"/>
      <c r="I21" s="415"/>
      <c r="J21" s="415"/>
      <c r="K21" s="415"/>
      <c r="L21" s="415"/>
    </row>
    <row r="22" spans="1:12" ht="12.2" customHeight="1">
      <c r="A22" s="415"/>
      <c r="B22" s="415"/>
      <c r="C22" s="415"/>
      <c r="D22" s="415"/>
      <c r="E22" s="415"/>
      <c r="F22" s="495" t="s">
        <v>278</v>
      </c>
      <c r="G22" s="496">
        <v>0</v>
      </c>
      <c r="H22" s="496">
        <v>0</v>
      </c>
      <c r="I22" s="496">
        <v>0</v>
      </c>
      <c r="J22" s="529">
        <v>0</v>
      </c>
      <c r="K22" s="529"/>
      <c r="L22" s="529"/>
    </row>
    <row r="23" spans="1:12" ht="12.95" customHeight="1">
      <c r="A23" s="497">
        <v>1</v>
      </c>
      <c r="B23" s="498" t="s">
        <v>279</v>
      </c>
      <c r="C23" s="499">
        <v>41415</v>
      </c>
      <c r="D23" s="498" t="s">
        <v>366</v>
      </c>
      <c r="E23" s="499">
        <v>41275</v>
      </c>
      <c r="F23" s="498" t="s">
        <v>367</v>
      </c>
      <c r="G23" s="500">
        <v>2579086</v>
      </c>
      <c r="H23" s="500">
        <v>0</v>
      </c>
      <c r="I23" s="500">
        <v>2579086</v>
      </c>
      <c r="J23" s="527">
        <v>0</v>
      </c>
      <c r="K23" s="527"/>
      <c r="L23" s="415"/>
    </row>
    <row r="24" spans="1:12" ht="11.25" customHeight="1">
      <c r="A24" s="415"/>
      <c r="B24" s="415"/>
      <c r="C24" s="415"/>
      <c r="D24" s="415"/>
      <c r="E24" s="415"/>
      <c r="F24" s="495" t="s">
        <v>43</v>
      </c>
      <c r="G24" s="496">
        <v>2579086</v>
      </c>
      <c r="H24" s="496">
        <v>0</v>
      </c>
      <c r="I24" s="496">
        <v>2579086</v>
      </c>
      <c r="J24" s="529">
        <v>0</v>
      </c>
      <c r="K24" s="529"/>
      <c r="L24" s="415"/>
    </row>
    <row r="25" spans="1:12" ht="11.25" customHeight="1">
      <c r="A25" s="415"/>
      <c r="B25" s="415"/>
      <c r="C25" s="415"/>
      <c r="D25" s="415"/>
      <c r="E25" s="415"/>
      <c r="F25" s="495" t="s">
        <v>89</v>
      </c>
      <c r="G25" s="501">
        <v>2579086</v>
      </c>
      <c r="H25" s="415"/>
      <c r="I25" s="501">
        <v>2579086</v>
      </c>
      <c r="J25" s="415"/>
      <c r="K25" s="415"/>
      <c r="L25" s="415"/>
    </row>
    <row r="26" spans="1:12" ht="10.5" customHeight="1">
      <c r="A26" s="528" t="s">
        <v>370</v>
      </c>
      <c r="B26" s="528"/>
      <c r="C26" s="528" t="s">
        <v>744</v>
      </c>
      <c r="D26" s="528"/>
      <c r="E26" s="528"/>
      <c r="F26" s="528"/>
      <c r="G26" s="415"/>
      <c r="H26" s="415"/>
      <c r="I26" s="415"/>
      <c r="J26" s="415"/>
      <c r="K26" s="415"/>
      <c r="L26" s="415"/>
    </row>
    <row r="27" spans="1:12" ht="12.2" customHeight="1">
      <c r="A27" s="415"/>
      <c r="B27" s="415"/>
      <c r="C27" s="415"/>
      <c r="D27" s="415"/>
      <c r="E27" s="415"/>
      <c r="F27" s="495" t="s">
        <v>278</v>
      </c>
      <c r="G27" s="496">
        <v>0</v>
      </c>
      <c r="H27" s="496">
        <v>0</v>
      </c>
      <c r="I27" s="496">
        <v>0</v>
      </c>
      <c r="J27" s="529">
        <v>0</v>
      </c>
      <c r="K27" s="529"/>
      <c r="L27" s="529"/>
    </row>
    <row r="28" spans="1:12" ht="12.2" customHeight="1">
      <c r="A28" s="497">
        <v>1</v>
      </c>
      <c r="B28" s="498" t="s">
        <v>279</v>
      </c>
      <c r="C28" s="499">
        <v>41415</v>
      </c>
      <c r="D28" s="498" t="s">
        <v>366</v>
      </c>
      <c r="E28" s="499">
        <v>41275</v>
      </c>
      <c r="F28" s="498" t="s">
        <v>367</v>
      </c>
      <c r="G28" s="500">
        <v>13356540</v>
      </c>
      <c r="H28" s="500">
        <v>0</v>
      </c>
      <c r="I28" s="500">
        <v>13356540</v>
      </c>
      <c r="J28" s="527">
        <v>0</v>
      </c>
      <c r="K28" s="527"/>
      <c r="L28" s="415"/>
    </row>
    <row r="29" spans="1:12" ht="12.95" customHeight="1">
      <c r="A29" s="497">
        <v>16</v>
      </c>
      <c r="B29" s="498" t="s">
        <v>90</v>
      </c>
      <c r="C29" s="499">
        <v>41415</v>
      </c>
      <c r="D29" s="498" t="s">
        <v>366</v>
      </c>
      <c r="E29" s="499">
        <v>41289</v>
      </c>
      <c r="F29" s="498"/>
      <c r="G29" s="500">
        <v>3995823.6254999996</v>
      </c>
      <c r="H29" s="500">
        <v>0</v>
      </c>
      <c r="I29" s="500">
        <v>3995823.6254999996</v>
      </c>
      <c r="J29" s="527">
        <v>0</v>
      </c>
      <c r="K29" s="527"/>
      <c r="L29" s="415"/>
    </row>
    <row r="30" spans="1:12" ht="12.95" customHeight="1">
      <c r="A30" s="497">
        <v>15</v>
      </c>
      <c r="B30" s="498" t="s">
        <v>90</v>
      </c>
      <c r="C30" s="499">
        <v>41415</v>
      </c>
      <c r="D30" s="498" t="s">
        <v>371</v>
      </c>
      <c r="E30" s="499">
        <v>41335</v>
      </c>
      <c r="F30" s="498"/>
      <c r="G30" s="500">
        <v>4575675.0999999996</v>
      </c>
      <c r="H30" s="500">
        <v>0</v>
      </c>
      <c r="I30" s="500">
        <v>4575675.0999999996</v>
      </c>
      <c r="J30" s="527">
        <v>0</v>
      </c>
      <c r="K30" s="527"/>
      <c r="L30" s="415"/>
    </row>
    <row r="31" spans="1:12" ht="12.2" customHeight="1">
      <c r="A31" s="497">
        <v>132</v>
      </c>
      <c r="B31" s="498" t="s">
        <v>90</v>
      </c>
      <c r="C31" s="499">
        <v>41449</v>
      </c>
      <c r="D31" s="498" t="s">
        <v>373</v>
      </c>
      <c r="E31" s="499">
        <v>41407</v>
      </c>
      <c r="F31" s="498"/>
      <c r="G31" s="500">
        <v>314940.59999999998</v>
      </c>
      <c r="H31" s="500">
        <v>0</v>
      </c>
      <c r="I31" s="500">
        <v>314940.59999999998</v>
      </c>
      <c r="J31" s="527">
        <v>0</v>
      </c>
      <c r="K31" s="527"/>
      <c r="L31" s="415"/>
    </row>
    <row r="32" spans="1:12" ht="12.95" customHeight="1">
      <c r="A32" s="497">
        <v>320</v>
      </c>
      <c r="B32" s="498" t="s">
        <v>90</v>
      </c>
      <c r="C32" s="499">
        <v>41425</v>
      </c>
      <c r="D32" s="498" t="s">
        <v>374</v>
      </c>
      <c r="E32" s="499">
        <v>41408</v>
      </c>
      <c r="F32" s="498"/>
      <c r="G32" s="500">
        <v>219851.24000000002</v>
      </c>
      <c r="H32" s="500">
        <v>0</v>
      </c>
      <c r="I32" s="500">
        <v>219851.24000000002</v>
      </c>
      <c r="J32" s="527">
        <v>0</v>
      </c>
      <c r="K32" s="527"/>
      <c r="L32" s="415"/>
    </row>
    <row r="33" spans="1:12" ht="12.2" customHeight="1">
      <c r="A33" s="497">
        <v>423</v>
      </c>
      <c r="B33" s="498" t="s">
        <v>90</v>
      </c>
      <c r="C33" s="499">
        <v>41709</v>
      </c>
      <c r="D33" s="498" t="s">
        <v>371</v>
      </c>
      <c r="E33" s="499">
        <v>41429</v>
      </c>
      <c r="F33" s="498"/>
      <c r="G33" s="500">
        <v>17994027</v>
      </c>
      <c r="H33" s="500">
        <v>0</v>
      </c>
      <c r="I33" s="500">
        <v>17994027</v>
      </c>
      <c r="J33" s="527">
        <v>0</v>
      </c>
      <c r="K33" s="527"/>
      <c r="L33" s="415"/>
    </row>
    <row r="34" spans="1:12" ht="12.95" customHeight="1">
      <c r="A34" s="497">
        <v>139</v>
      </c>
      <c r="B34" s="498" t="s">
        <v>90</v>
      </c>
      <c r="C34" s="499">
        <v>41479</v>
      </c>
      <c r="D34" s="498" t="s">
        <v>104</v>
      </c>
      <c r="E34" s="499">
        <v>41471</v>
      </c>
      <c r="F34" s="498"/>
      <c r="G34" s="500">
        <v>3130251</v>
      </c>
      <c r="H34" s="500">
        <v>0</v>
      </c>
      <c r="I34" s="500">
        <v>3130251</v>
      </c>
      <c r="J34" s="527">
        <v>0</v>
      </c>
      <c r="K34" s="527"/>
      <c r="L34" s="415"/>
    </row>
    <row r="35" spans="1:12" ht="12.2" customHeight="1">
      <c r="A35" s="497">
        <v>147</v>
      </c>
      <c r="B35" s="498" t="s">
        <v>90</v>
      </c>
      <c r="C35" s="499">
        <v>41492</v>
      </c>
      <c r="D35" s="498" t="s">
        <v>131</v>
      </c>
      <c r="E35" s="499">
        <v>41487</v>
      </c>
      <c r="F35" s="498"/>
      <c r="G35" s="500">
        <v>5912216.4800000004</v>
      </c>
      <c r="H35" s="500">
        <v>0</v>
      </c>
      <c r="I35" s="500">
        <v>5912216.4800000004</v>
      </c>
      <c r="J35" s="527">
        <v>0</v>
      </c>
      <c r="K35" s="527"/>
      <c r="L35" s="415"/>
    </row>
    <row r="36" spans="1:12" ht="12.95" customHeight="1">
      <c r="A36" s="497">
        <v>430</v>
      </c>
      <c r="B36" s="498" t="s">
        <v>90</v>
      </c>
      <c r="C36" s="499">
        <v>41548</v>
      </c>
      <c r="D36" s="498" t="s">
        <v>94</v>
      </c>
      <c r="E36" s="499">
        <v>41533</v>
      </c>
      <c r="F36" s="498"/>
      <c r="G36" s="500">
        <v>3032724.8000000003</v>
      </c>
      <c r="H36" s="500">
        <v>0</v>
      </c>
      <c r="I36" s="500">
        <v>3032724.8000000003</v>
      </c>
      <c r="J36" s="527">
        <v>0</v>
      </c>
      <c r="K36" s="527"/>
      <c r="L36" s="415"/>
    </row>
    <row r="37" spans="1:12" ht="12.95" customHeight="1">
      <c r="A37" s="497">
        <v>216</v>
      </c>
      <c r="B37" s="498" t="s">
        <v>90</v>
      </c>
      <c r="C37" s="499">
        <v>41575</v>
      </c>
      <c r="D37" s="498" t="s">
        <v>93</v>
      </c>
      <c r="E37" s="499">
        <v>41565</v>
      </c>
      <c r="F37" s="498"/>
      <c r="G37" s="500">
        <v>351049.99999999994</v>
      </c>
      <c r="H37" s="500">
        <v>0</v>
      </c>
      <c r="I37" s="500">
        <v>351049.99999999994</v>
      </c>
      <c r="J37" s="527">
        <v>0</v>
      </c>
      <c r="K37" s="527"/>
      <c r="L37" s="415"/>
    </row>
    <row r="38" spans="1:12" ht="12.2" customHeight="1">
      <c r="A38" s="497">
        <v>321</v>
      </c>
      <c r="B38" s="498" t="s">
        <v>90</v>
      </c>
      <c r="C38" s="499">
        <v>41606</v>
      </c>
      <c r="D38" s="498" t="s">
        <v>116</v>
      </c>
      <c r="E38" s="499">
        <v>41589</v>
      </c>
      <c r="F38" s="498"/>
      <c r="G38" s="500">
        <v>10720676.9</v>
      </c>
      <c r="H38" s="500">
        <v>0</v>
      </c>
      <c r="I38" s="500">
        <v>10720676.9</v>
      </c>
      <c r="J38" s="527">
        <v>0</v>
      </c>
      <c r="K38" s="527"/>
      <c r="L38" s="415"/>
    </row>
    <row r="39" spans="1:12" ht="12.95" customHeight="1">
      <c r="A39" s="497">
        <v>335</v>
      </c>
      <c r="B39" s="498" t="s">
        <v>90</v>
      </c>
      <c r="C39" s="499">
        <v>41697</v>
      </c>
      <c r="D39" s="498" t="s">
        <v>366</v>
      </c>
      <c r="E39" s="499">
        <v>41631</v>
      </c>
      <c r="F39" s="498"/>
      <c r="G39" s="500">
        <v>19754688</v>
      </c>
      <c r="H39" s="500">
        <v>0</v>
      </c>
      <c r="I39" s="500">
        <v>19754688</v>
      </c>
      <c r="J39" s="527">
        <v>0</v>
      </c>
      <c r="K39" s="527"/>
      <c r="L39" s="415"/>
    </row>
    <row r="40" spans="1:12" ht="12.2" customHeight="1">
      <c r="A40" s="497">
        <v>431</v>
      </c>
      <c r="B40" s="498" t="s">
        <v>279</v>
      </c>
      <c r="C40" s="499">
        <v>41712</v>
      </c>
      <c r="D40" s="498" t="s">
        <v>136</v>
      </c>
      <c r="E40" s="499">
        <v>41639</v>
      </c>
      <c r="F40" s="498" t="s">
        <v>781</v>
      </c>
      <c r="G40" s="500">
        <v>0</v>
      </c>
      <c r="H40" s="500">
        <v>10720677</v>
      </c>
      <c r="I40" s="500">
        <v>0</v>
      </c>
      <c r="J40" s="527">
        <v>10720677</v>
      </c>
      <c r="K40" s="527"/>
      <c r="L40" s="415"/>
    </row>
    <row r="41" spans="1:12" ht="12.2" customHeight="1">
      <c r="A41" s="415"/>
      <c r="B41" s="415"/>
      <c r="C41" s="415"/>
      <c r="D41" s="415"/>
      <c r="E41" s="415"/>
      <c r="F41" s="495" t="s">
        <v>43</v>
      </c>
      <c r="G41" s="496">
        <v>83358464.745499998</v>
      </c>
      <c r="H41" s="496">
        <v>10720677</v>
      </c>
      <c r="I41" s="496">
        <v>83358464.745499998</v>
      </c>
      <c r="J41" s="529">
        <v>10720677</v>
      </c>
      <c r="K41" s="529"/>
      <c r="L41" s="415"/>
    </row>
    <row r="42" spans="1:12" ht="11.25" customHeight="1">
      <c r="A42" s="415"/>
      <c r="B42" s="415"/>
      <c r="C42" s="415"/>
      <c r="D42" s="415"/>
      <c r="E42" s="415"/>
      <c r="F42" s="495" t="s">
        <v>89</v>
      </c>
      <c r="G42" s="501">
        <v>72637787.75</v>
      </c>
      <c r="H42" s="415"/>
      <c r="I42" s="501">
        <v>72637787.75</v>
      </c>
      <c r="J42" s="415"/>
      <c r="K42" s="415"/>
      <c r="L42" s="415"/>
    </row>
    <row r="43" spans="1:12" ht="10.5" customHeight="1">
      <c r="A43" s="528" t="s">
        <v>375</v>
      </c>
      <c r="B43" s="528"/>
      <c r="C43" s="528" t="s">
        <v>376</v>
      </c>
      <c r="D43" s="528"/>
      <c r="E43" s="528"/>
      <c r="F43" s="528"/>
      <c r="G43" s="415"/>
      <c r="H43" s="415"/>
      <c r="I43" s="415"/>
      <c r="J43" s="415"/>
      <c r="K43" s="415"/>
      <c r="L43" s="415"/>
    </row>
    <row r="44" spans="1:12" ht="12.2" customHeight="1">
      <c r="A44" s="415"/>
      <c r="B44" s="415"/>
      <c r="C44" s="415"/>
      <c r="D44" s="415"/>
      <c r="E44" s="415"/>
      <c r="F44" s="495" t="s">
        <v>278</v>
      </c>
      <c r="G44" s="496">
        <v>0</v>
      </c>
      <c r="H44" s="496">
        <v>0</v>
      </c>
      <c r="I44" s="496">
        <v>0</v>
      </c>
      <c r="J44" s="529">
        <v>0</v>
      </c>
      <c r="K44" s="529"/>
      <c r="L44" s="529"/>
    </row>
    <row r="45" spans="1:12" ht="12.2" customHeight="1">
      <c r="A45" s="497">
        <v>240</v>
      </c>
      <c r="B45" s="498" t="s">
        <v>90</v>
      </c>
      <c r="C45" s="499">
        <v>41612</v>
      </c>
      <c r="D45" s="498" t="s">
        <v>377</v>
      </c>
      <c r="E45" s="499">
        <v>41521</v>
      </c>
      <c r="F45" s="498"/>
      <c r="G45" s="500">
        <v>1381579.8699999999</v>
      </c>
      <c r="H45" s="500">
        <v>0</v>
      </c>
      <c r="I45" s="500">
        <v>1381579.8699999999</v>
      </c>
      <c r="J45" s="527">
        <v>0</v>
      </c>
      <c r="K45" s="527"/>
      <c r="L45" s="415"/>
    </row>
    <row r="46" spans="1:12" ht="12.95" customHeight="1">
      <c r="A46" s="497">
        <v>246</v>
      </c>
      <c r="B46" s="498" t="s">
        <v>90</v>
      </c>
      <c r="C46" s="499">
        <v>41612</v>
      </c>
      <c r="D46" s="498" t="s">
        <v>378</v>
      </c>
      <c r="E46" s="499">
        <v>41527</v>
      </c>
      <c r="F46" s="498"/>
      <c r="G46" s="500">
        <v>1449200.3417999998</v>
      </c>
      <c r="H46" s="500">
        <v>0</v>
      </c>
      <c r="I46" s="500">
        <v>1449200.3417999998</v>
      </c>
      <c r="J46" s="527">
        <v>0</v>
      </c>
      <c r="K46" s="527"/>
      <c r="L46" s="415"/>
    </row>
    <row r="47" spans="1:12" ht="12.2" customHeight="1">
      <c r="A47" s="497">
        <v>245</v>
      </c>
      <c r="B47" s="498" t="s">
        <v>90</v>
      </c>
      <c r="C47" s="499">
        <v>41612</v>
      </c>
      <c r="D47" s="498" t="s">
        <v>379</v>
      </c>
      <c r="E47" s="499">
        <v>41529</v>
      </c>
      <c r="F47" s="498"/>
      <c r="G47" s="500">
        <v>1771971.825</v>
      </c>
      <c r="H47" s="500">
        <v>0</v>
      </c>
      <c r="I47" s="500">
        <v>1771971.825</v>
      </c>
      <c r="J47" s="527">
        <v>0</v>
      </c>
      <c r="K47" s="527"/>
      <c r="L47" s="415"/>
    </row>
    <row r="48" spans="1:12" ht="12.95" customHeight="1">
      <c r="A48" s="497">
        <v>242</v>
      </c>
      <c r="B48" s="498" t="s">
        <v>90</v>
      </c>
      <c r="C48" s="499">
        <v>41612</v>
      </c>
      <c r="D48" s="498" t="s">
        <v>380</v>
      </c>
      <c r="E48" s="499">
        <v>41530</v>
      </c>
      <c r="F48" s="498"/>
      <c r="G48" s="500">
        <v>1933357.5665999998</v>
      </c>
      <c r="H48" s="500">
        <v>0</v>
      </c>
      <c r="I48" s="500">
        <v>1933357.5665999998</v>
      </c>
      <c r="J48" s="527">
        <v>0</v>
      </c>
      <c r="K48" s="527"/>
      <c r="L48" s="415"/>
    </row>
    <row r="49" spans="1:14" ht="12.95" customHeight="1">
      <c r="A49" s="497">
        <v>244</v>
      </c>
      <c r="B49" s="498" t="s">
        <v>90</v>
      </c>
      <c r="C49" s="499">
        <v>41612</v>
      </c>
      <c r="D49" s="498" t="s">
        <v>381</v>
      </c>
      <c r="E49" s="499">
        <v>41541</v>
      </c>
      <c r="F49" s="498"/>
      <c r="G49" s="500">
        <v>2023864.4351999997</v>
      </c>
      <c r="H49" s="500">
        <v>0</v>
      </c>
      <c r="I49" s="500">
        <v>2023864.4351999997</v>
      </c>
      <c r="J49" s="527">
        <v>0</v>
      </c>
      <c r="K49" s="527"/>
      <c r="L49" s="415"/>
    </row>
    <row r="50" spans="1:14" ht="12.2" customHeight="1">
      <c r="A50" s="497">
        <v>241</v>
      </c>
      <c r="B50" s="498" t="s">
        <v>90</v>
      </c>
      <c r="C50" s="499">
        <v>41612</v>
      </c>
      <c r="D50" s="498" t="s">
        <v>382</v>
      </c>
      <c r="E50" s="499">
        <v>41545</v>
      </c>
      <c r="F50" s="498"/>
      <c r="G50" s="500">
        <v>1303080.8189999999</v>
      </c>
      <c r="H50" s="500">
        <v>0</v>
      </c>
      <c r="I50" s="500">
        <v>1303080.8189999999</v>
      </c>
      <c r="J50" s="527">
        <v>0</v>
      </c>
      <c r="K50" s="527"/>
      <c r="L50" s="415"/>
    </row>
    <row r="51" spans="1:14" ht="12.95" customHeight="1">
      <c r="A51" s="497">
        <v>436</v>
      </c>
      <c r="B51" s="498" t="s">
        <v>90</v>
      </c>
      <c r="C51" s="499">
        <v>41612</v>
      </c>
      <c r="D51" s="498" t="s">
        <v>383</v>
      </c>
      <c r="E51" s="499">
        <v>41552</v>
      </c>
      <c r="F51" s="498"/>
      <c r="G51" s="500">
        <v>2192338.764</v>
      </c>
      <c r="H51" s="500">
        <v>0</v>
      </c>
      <c r="I51" s="500">
        <v>2192338.764</v>
      </c>
      <c r="J51" s="527">
        <v>0</v>
      </c>
      <c r="K51" s="527"/>
      <c r="L51" s="415"/>
    </row>
    <row r="52" spans="1:14" ht="12.2" customHeight="1">
      <c r="A52" s="497">
        <v>439</v>
      </c>
      <c r="B52" s="498" t="s">
        <v>90</v>
      </c>
      <c r="C52" s="499">
        <v>41612</v>
      </c>
      <c r="D52" s="498" t="s">
        <v>384</v>
      </c>
      <c r="E52" s="499">
        <v>41580</v>
      </c>
      <c r="F52" s="498"/>
      <c r="G52" s="500">
        <v>1866702.63512</v>
      </c>
      <c r="H52" s="500">
        <v>0</v>
      </c>
      <c r="I52" s="500">
        <v>1866702.63512</v>
      </c>
      <c r="J52" s="527">
        <v>0</v>
      </c>
      <c r="K52" s="527"/>
      <c r="L52" s="415"/>
    </row>
    <row r="53" spans="1:14" ht="12.95" customHeight="1">
      <c r="A53" s="497">
        <v>438</v>
      </c>
      <c r="B53" s="498" t="s">
        <v>90</v>
      </c>
      <c r="C53" s="499">
        <v>41612</v>
      </c>
      <c r="D53" s="498" t="s">
        <v>385</v>
      </c>
      <c r="E53" s="499">
        <v>41584</v>
      </c>
      <c r="F53" s="498"/>
      <c r="G53" s="500">
        <v>1878797.4041000002</v>
      </c>
      <c r="H53" s="500">
        <v>0</v>
      </c>
      <c r="I53" s="500">
        <v>1878797.4041000002</v>
      </c>
      <c r="J53" s="527">
        <v>0</v>
      </c>
      <c r="K53" s="527"/>
      <c r="L53" s="415"/>
      <c r="N53" s="502"/>
    </row>
    <row r="54" spans="1:14" ht="12.2" customHeight="1">
      <c r="A54" s="497">
        <v>437</v>
      </c>
      <c r="B54" s="498" t="s">
        <v>90</v>
      </c>
      <c r="C54" s="499">
        <v>41612</v>
      </c>
      <c r="D54" s="498" t="s">
        <v>386</v>
      </c>
      <c r="E54" s="499">
        <v>41591</v>
      </c>
      <c r="F54" s="498"/>
      <c r="G54" s="500">
        <v>2140893.4099000003</v>
      </c>
      <c r="H54" s="500">
        <v>0</v>
      </c>
      <c r="I54" s="500">
        <v>2140893.4099000003</v>
      </c>
      <c r="J54" s="527">
        <v>0</v>
      </c>
      <c r="K54" s="527"/>
      <c r="L54" s="415"/>
    </row>
    <row r="55" spans="1:14" ht="12.95" customHeight="1">
      <c r="A55" s="497">
        <v>416</v>
      </c>
      <c r="B55" s="498" t="s">
        <v>90</v>
      </c>
      <c r="C55" s="499">
        <v>41709</v>
      </c>
      <c r="D55" s="498" t="s">
        <v>769</v>
      </c>
      <c r="E55" s="499">
        <v>41611</v>
      </c>
      <c r="F55" s="498"/>
      <c r="G55" s="500">
        <v>2033384.2047000004</v>
      </c>
      <c r="H55" s="500">
        <v>0</v>
      </c>
      <c r="I55" s="500">
        <v>2033384.2047000004</v>
      </c>
      <c r="J55" s="527">
        <v>0</v>
      </c>
      <c r="K55" s="527"/>
      <c r="L55" s="415"/>
    </row>
    <row r="56" spans="1:14" ht="12.95" customHeight="1">
      <c r="A56" s="497">
        <v>294</v>
      </c>
      <c r="B56" s="498" t="s">
        <v>90</v>
      </c>
      <c r="C56" s="499">
        <v>41697</v>
      </c>
      <c r="D56" s="498" t="s">
        <v>387</v>
      </c>
      <c r="E56" s="499">
        <v>41618</v>
      </c>
      <c r="F56" s="498"/>
      <c r="G56" s="500">
        <v>1401615.0225</v>
      </c>
      <c r="H56" s="500">
        <v>0</v>
      </c>
      <c r="I56" s="500">
        <v>1401615.0225</v>
      </c>
      <c r="J56" s="527">
        <v>0</v>
      </c>
      <c r="K56" s="527"/>
      <c r="L56" s="415"/>
      <c r="N56" s="503"/>
    </row>
    <row r="57" spans="1:14" ht="12.2" customHeight="1">
      <c r="A57" s="497">
        <v>435</v>
      </c>
      <c r="B57" s="498" t="s">
        <v>90</v>
      </c>
      <c r="C57" s="499">
        <v>41697</v>
      </c>
      <c r="D57" s="498" t="s">
        <v>388</v>
      </c>
      <c r="E57" s="499">
        <v>41620</v>
      </c>
      <c r="F57" s="498"/>
      <c r="G57" s="500">
        <v>2368428.6079999995</v>
      </c>
      <c r="H57" s="500">
        <v>0</v>
      </c>
      <c r="I57" s="500">
        <v>2368428.6079999995</v>
      </c>
      <c r="J57" s="527">
        <v>0</v>
      </c>
      <c r="K57" s="527"/>
      <c r="L57" s="415"/>
      <c r="M57" s="504" t="s">
        <v>291</v>
      </c>
    </row>
    <row r="58" spans="1:14" ht="12.95" customHeight="1">
      <c r="A58" s="497">
        <v>431</v>
      </c>
      <c r="B58" s="498" t="s">
        <v>279</v>
      </c>
      <c r="C58" s="499">
        <v>41712</v>
      </c>
      <c r="D58" s="498" t="s">
        <v>136</v>
      </c>
      <c r="E58" s="499">
        <v>41639</v>
      </c>
      <c r="F58" s="498" t="s">
        <v>781</v>
      </c>
      <c r="G58" s="500">
        <v>0</v>
      </c>
      <c r="H58" s="500">
        <v>9034875</v>
      </c>
      <c r="I58" s="500">
        <v>0</v>
      </c>
      <c r="J58" s="527">
        <v>9034875</v>
      </c>
      <c r="K58" s="527"/>
      <c r="L58" s="415"/>
    </row>
    <row r="59" spans="1:14" ht="11.25" customHeight="1">
      <c r="A59" s="415"/>
      <c r="B59" s="415"/>
      <c r="C59" s="415"/>
      <c r="D59" s="415"/>
      <c r="E59" s="415"/>
      <c r="F59" s="495" t="s">
        <v>43</v>
      </c>
      <c r="G59" s="496">
        <v>23745214.905919999</v>
      </c>
      <c r="H59" s="496">
        <v>9034875</v>
      </c>
      <c r="I59" s="496">
        <v>23745214.905919999</v>
      </c>
      <c r="J59" s="529">
        <v>9034875</v>
      </c>
      <c r="K59" s="529"/>
      <c r="L59" s="415"/>
    </row>
    <row r="60" spans="1:14" ht="11.25" customHeight="1">
      <c r="A60" s="415"/>
      <c r="B60" s="415"/>
      <c r="C60" s="415"/>
      <c r="D60" s="415"/>
      <c r="E60" s="415"/>
      <c r="F60" s="495" t="s">
        <v>89</v>
      </c>
      <c r="G60" s="501">
        <v>14710339.91</v>
      </c>
      <c r="H60" s="415"/>
      <c r="I60" s="501">
        <v>14710339.91</v>
      </c>
      <c r="J60" s="415"/>
      <c r="K60" s="415"/>
      <c r="L60" s="415"/>
      <c r="N60" s="505"/>
    </row>
    <row r="61" spans="1:14" ht="10.5" customHeight="1">
      <c r="A61" s="528" t="s">
        <v>389</v>
      </c>
      <c r="B61" s="528"/>
      <c r="C61" s="528" t="s">
        <v>390</v>
      </c>
      <c r="D61" s="528"/>
      <c r="E61" s="528"/>
      <c r="F61" s="528"/>
      <c r="G61" s="415"/>
      <c r="H61" s="415"/>
      <c r="I61" s="415"/>
      <c r="J61" s="415"/>
      <c r="K61" s="415"/>
      <c r="L61" s="415"/>
      <c r="N61" s="506"/>
    </row>
    <row r="62" spans="1:14" ht="12.2" customHeight="1">
      <c r="A62" s="415"/>
      <c r="B62" s="415"/>
      <c r="C62" s="415"/>
      <c r="D62" s="415"/>
      <c r="E62" s="415"/>
      <c r="F62" s="495" t="s">
        <v>278</v>
      </c>
      <c r="G62" s="496">
        <v>0</v>
      </c>
      <c r="H62" s="496">
        <v>0</v>
      </c>
      <c r="I62" s="496">
        <v>0</v>
      </c>
      <c r="J62" s="529">
        <v>0</v>
      </c>
      <c r="K62" s="529"/>
      <c r="L62" s="529"/>
    </row>
    <row r="63" spans="1:14" ht="12.95" customHeight="1">
      <c r="A63" s="497">
        <v>16</v>
      </c>
      <c r="B63" s="498" t="s">
        <v>90</v>
      </c>
      <c r="C63" s="499">
        <v>41415</v>
      </c>
      <c r="D63" s="498" t="s">
        <v>366</v>
      </c>
      <c r="E63" s="499">
        <v>41289</v>
      </c>
      <c r="F63" s="498"/>
      <c r="G63" s="500">
        <v>0</v>
      </c>
      <c r="H63" s="500">
        <v>4794988.9079999998</v>
      </c>
      <c r="I63" s="500">
        <v>0</v>
      </c>
      <c r="J63" s="527">
        <v>34409.68</v>
      </c>
      <c r="K63" s="527"/>
      <c r="L63" s="415"/>
    </row>
    <row r="64" spans="1:14" ht="12.2" customHeight="1">
      <c r="A64" s="497">
        <v>92</v>
      </c>
      <c r="B64" s="498" t="s">
        <v>284</v>
      </c>
      <c r="C64" s="499">
        <v>41416</v>
      </c>
      <c r="D64" s="498" t="s">
        <v>96</v>
      </c>
      <c r="E64" s="499">
        <v>41292</v>
      </c>
      <c r="F64" s="498"/>
      <c r="G64" s="500">
        <v>1376.3871999997646</v>
      </c>
      <c r="H64" s="500">
        <v>0</v>
      </c>
      <c r="I64" s="500">
        <v>0</v>
      </c>
      <c r="J64" s="527">
        <v>0</v>
      </c>
      <c r="K64" s="527"/>
      <c r="L64" s="415"/>
    </row>
    <row r="65" spans="1:12" ht="12.95" customHeight="1">
      <c r="A65" s="497">
        <v>93</v>
      </c>
      <c r="B65" s="498" t="s">
        <v>280</v>
      </c>
      <c r="C65" s="499">
        <v>41416</v>
      </c>
      <c r="D65" s="498" t="s">
        <v>96</v>
      </c>
      <c r="E65" s="499">
        <v>41292</v>
      </c>
      <c r="F65" s="498"/>
      <c r="G65" s="500">
        <v>4793612.5209999997</v>
      </c>
      <c r="H65" s="500">
        <v>0</v>
      </c>
      <c r="I65" s="500">
        <v>34409.680001435641</v>
      </c>
      <c r="J65" s="527">
        <v>0</v>
      </c>
      <c r="K65" s="527"/>
      <c r="L65" s="415"/>
    </row>
    <row r="66" spans="1:12" ht="12.2" customHeight="1">
      <c r="A66" s="497">
        <v>15</v>
      </c>
      <c r="B66" s="498" t="s">
        <v>90</v>
      </c>
      <c r="C66" s="499">
        <v>41415</v>
      </c>
      <c r="D66" s="498" t="s">
        <v>371</v>
      </c>
      <c r="E66" s="499">
        <v>41335</v>
      </c>
      <c r="F66" s="498"/>
      <c r="G66" s="500">
        <v>0</v>
      </c>
      <c r="H66" s="500">
        <v>5490810.1200000001</v>
      </c>
      <c r="I66" s="500">
        <v>0</v>
      </c>
      <c r="J66" s="527">
        <v>39324</v>
      </c>
      <c r="K66" s="527"/>
      <c r="L66" s="415"/>
    </row>
    <row r="67" spans="1:12" ht="12.95" customHeight="1">
      <c r="A67" s="497">
        <v>116</v>
      </c>
      <c r="B67" s="498" t="s">
        <v>284</v>
      </c>
      <c r="C67" s="499">
        <v>41416</v>
      </c>
      <c r="D67" s="498" t="s">
        <v>91</v>
      </c>
      <c r="E67" s="499">
        <v>41373</v>
      </c>
      <c r="F67" s="498"/>
      <c r="G67" s="500">
        <v>0</v>
      </c>
      <c r="H67" s="500">
        <v>16516.080000001006</v>
      </c>
      <c r="I67" s="500">
        <v>0</v>
      </c>
      <c r="J67" s="527">
        <v>0</v>
      </c>
      <c r="K67" s="527"/>
      <c r="L67" s="415"/>
    </row>
    <row r="68" spans="1:12" ht="12.2" customHeight="1">
      <c r="A68" s="497">
        <v>117</v>
      </c>
      <c r="B68" s="498" t="s">
        <v>280</v>
      </c>
      <c r="C68" s="499">
        <v>41416</v>
      </c>
      <c r="D68" s="498" t="s">
        <v>91</v>
      </c>
      <c r="E68" s="499">
        <v>41373</v>
      </c>
      <c r="F68" s="498"/>
      <c r="G68" s="500">
        <v>5507326.2000000002</v>
      </c>
      <c r="H68" s="500">
        <v>0</v>
      </c>
      <c r="I68" s="500">
        <v>39324</v>
      </c>
      <c r="J68" s="527">
        <v>0</v>
      </c>
      <c r="K68" s="527"/>
      <c r="L68" s="415"/>
    </row>
    <row r="69" spans="1:12" ht="12.95" customHeight="1">
      <c r="A69" s="497">
        <v>303</v>
      </c>
      <c r="B69" s="498" t="s">
        <v>280</v>
      </c>
      <c r="C69" s="499">
        <v>41697</v>
      </c>
      <c r="D69" s="498" t="s">
        <v>123</v>
      </c>
      <c r="E69" s="499">
        <v>41376</v>
      </c>
      <c r="F69" s="530" t="s">
        <v>392</v>
      </c>
      <c r="G69" s="500">
        <v>11724005.65</v>
      </c>
      <c r="H69" s="500">
        <v>0</v>
      </c>
      <c r="I69" s="500">
        <v>83713</v>
      </c>
      <c r="J69" s="527">
        <v>0</v>
      </c>
      <c r="K69" s="527"/>
      <c r="L69" s="415"/>
    </row>
    <row r="70" spans="1:12" ht="6" customHeight="1">
      <c r="A70" s="415"/>
      <c r="B70" s="415"/>
      <c r="C70" s="415"/>
      <c r="D70" s="415"/>
      <c r="E70" s="415"/>
      <c r="F70" s="530"/>
      <c r="G70" s="415"/>
      <c r="H70" s="415"/>
      <c r="I70" s="415"/>
      <c r="J70" s="415"/>
      <c r="K70" s="415"/>
      <c r="L70" s="415"/>
    </row>
    <row r="71" spans="1:12" ht="12.2" customHeight="1">
      <c r="A71" s="497">
        <v>428</v>
      </c>
      <c r="B71" s="498" t="s">
        <v>90</v>
      </c>
      <c r="C71" s="499">
        <v>41418</v>
      </c>
      <c r="D71" s="498" t="s">
        <v>372</v>
      </c>
      <c r="E71" s="499">
        <v>41405</v>
      </c>
      <c r="F71" s="530" t="s">
        <v>393</v>
      </c>
      <c r="G71" s="500">
        <v>0</v>
      </c>
      <c r="H71" s="500">
        <v>11792678.483999999</v>
      </c>
      <c r="I71" s="500">
        <v>0</v>
      </c>
      <c r="J71" s="527">
        <v>83713.2</v>
      </c>
      <c r="K71" s="527"/>
      <c r="L71" s="415"/>
    </row>
    <row r="72" spans="1:12" ht="6" customHeight="1">
      <c r="A72" s="415"/>
      <c r="B72" s="415"/>
      <c r="C72" s="415"/>
      <c r="D72" s="415"/>
      <c r="E72" s="415"/>
      <c r="F72" s="530"/>
      <c r="G72" s="415"/>
      <c r="H72" s="415"/>
      <c r="I72" s="415"/>
      <c r="J72" s="415"/>
      <c r="K72" s="415"/>
      <c r="L72" s="415"/>
    </row>
    <row r="73" spans="1:12" ht="12.95" customHeight="1">
      <c r="A73" s="497">
        <v>132</v>
      </c>
      <c r="B73" s="498" t="s">
        <v>90</v>
      </c>
      <c r="C73" s="499">
        <v>41449</v>
      </c>
      <c r="D73" s="498" t="s">
        <v>373</v>
      </c>
      <c r="E73" s="499">
        <v>41407</v>
      </c>
      <c r="F73" s="498"/>
      <c r="G73" s="500">
        <v>0</v>
      </c>
      <c r="H73" s="500">
        <v>377928.72</v>
      </c>
      <c r="I73" s="500">
        <v>0</v>
      </c>
      <c r="J73" s="527">
        <v>2683.2</v>
      </c>
      <c r="K73" s="527"/>
      <c r="L73" s="415"/>
    </row>
    <row r="74" spans="1:12" ht="12.2" customHeight="1">
      <c r="A74" s="497">
        <v>320</v>
      </c>
      <c r="B74" s="498" t="s">
        <v>90</v>
      </c>
      <c r="C74" s="499">
        <v>41425</v>
      </c>
      <c r="D74" s="498" t="s">
        <v>374</v>
      </c>
      <c r="E74" s="499">
        <v>41408</v>
      </c>
      <c r="F74" s="498" t="s">
        <v>394</v>
      </c>
      <c r="G74" s="500">
        <v>0</v>
      </c>
      <c r="H74" s="500">
        <v>263821.48799999995</v>
      </c>
      <c r="I74" s="500">
        <v>0</v>
      </c>
      <c r="J74" s="527">
        <v>1873.1999999999996</v>
      </c>
      <c r="K74" s="527"/>
      <c r="L74" s="415"/>
    </row>
    <row r="75" spans="1:12" ht="12.95" customHeight="1">
      <c r="A75" s="497">
        <v>154</v>
      </c>
      <c r="B75" s="498" t="s">
        <v>280</v>
      </c>
      <c r="C75" s="499">
        <v>41513</v>
      </c>
      <c r="D75" s="498" t="s">
        <v>128</v>
      </c>
      <c r="E75" s="499">
        <v>41409</v>
      </c>
      <c r="F75" s="498"/>
      <c r="G75" s="500">
        <v>378356.66</v>
      </c>
      <c r="H75" s="500">
        <v>0</v>
      </c>
      <c r="I75" s="500">
        <v>2682.9999999999995</v>
      </c>
      <c r="J75" s="527">
        <v>0</v>
      </c>
      <c r="K75" s="527"/>
      <c r="L75" s="415"/>
    </row>
    <row r="76" spans="1:12" ht="12.95" customHeight="1">
      <c r="A76" s="497">
        <v>157</v>
      </c>
      <c r="B76" s="498" t="s">
        <v>280</v>
      </c>
      <c r="C76" s="499">
        <v>41513</v>
      </c>
      <c r="D76" s="498" t="s">
        <v>395</v>
      </c>
      <c r="E76" s="499">
        <v>41409</v>
      </c>
      <c r="F76" s="498"/>
      <c r="G76" s="500">
        <v>264130.46000000002</v>
      </c>
      <c r="H76" s="500">
        <v>0</v>
      </c>
      <c r="I76" s="500">
        <v>1873</v>
      </c>
      <c r="J76" s="527">
        <v>0</v>
      </c>
      <c r="K76" s="527"/>
      <c r="L76" s="415"/>
    </row>
    <row r="77" spans="1:12" ht="12.2" customHeight="1">
      <c r="A77" s="497">
        <v>429</v>
      </c>
      <c r="B77" s="498" t="s">
        <v>90</v>
      </c>
      <c r="C77" s="499">
        <v>41432</v>
      </c>
      <c r="D77" s="498" t="s">
        <v>98</v>
      </c>
      <c r="E77" s="499">
        <v>41429</v>
      </c>
      <c r="F77" s="498" t="s">
        <v>782</v>
      </c>
      <c r="G77" s="500">
        <v>0</v>
      </c>
      <c r="H77" s="500">
        <v>9810561.839999998</v>
      </c>
      <c r="I77" s="500">
        <v>0</v>
      </c>
      <c r="J77" s="527">
        <v>69776.399999999994</v>
      </c>
      <c r="K77" s="527"/>
      <c r="L77" s="415"/>
    </row>
    <row r="78" spans="1:12" ht="12.95" customHeight="1">
      <c r="A78" s="497">
        <v>163</v>
      </c>
      <c r="B78" s="498" t="s">
        <v>280</v>
      </c>
      <c r="C78" s="499">
        <v>41513</v>
      </c>
      <c r="D78" s="498" t="s">
        <v>397</v>
      </c>
      <c r="E78" s="499">
        <v>41435</v>
      </c>
      <c r="F78" s="498"/>
      <c r="G78" s="500">
        <v>9832136.1600000001</v>
      </c>
      <c r="H78" s="500">
        <v>0</v>
      </c>
      <c r="I78" s="500">
        <v>69776</v>
      </c>
      <c r="J78" s="527">
        <v>0</v>
      </c>
      <c r="K78" s="527"/>
      <c r="L78" s="415"/>
    </row>
    <row r="79" spans="1:12" ht="12.2" customHeight="1">
      <c r="A79" s="497">
        <v>139</v>
      </c>
      <c r="B79" s="498" t="s">
        <v>90</v>
      </c>
      <c r="C79" s="499">
        <v>41479</v>
      </c>
      <c r="D79" s="498" t="s">
        <v>104</v>
      </c>
      <c r="E79" s="499">
        <v>41471</v>
      </c>
      <c r="F79" s="498"/>
      <c r="G79" s="500">
        <v>0</v>
      </c>
      <c r="H79" s="500">
        <v>3756301.2</v>
      </c>
      <c r="I79" s="500">
        <v>0</v>
      </c>
      <c r="J79" s="527">
        <v>26760</v>
      </c>
      <c r="K79" s="527"/>
      <c r="L79" s="415"/>
    </row>
    <row r="80" spans="1:12" ht="12.95" customHeight="1">
      <c r="A80" s="497">
        <v>179</v>
      </c>
      <c r="B80" s="498" t="s">
        <v>284</v>
      </c>
      <c r="C80" s="499">
        <v>41513</v>
      </c>
      <c r="D80" s="498" t="s">
        <v>399</v>
      </c>
      <c r="E80" s="499">
        <v>41478</v>
      </c>
      <c r="F80" s="498"/>
      <c r="G80" s="500">
        <v>3478.7999999998137</v>
      </c>
      <c r="H80" s="500">
        <v>0</v>
      </c>
      <c r="I80" s="500">
        <v>0</v>
      </c>
      <c r="J80" s="527">
        <v>0</v>
      </c>
      <c r="K80" s="527"/>
      <c r="L80" s="415"/>
    </row>
    <row r="81" spans="1:12" ht="12.2" customHeight="1">
      <c r="A81" s="497">
        <v>180</v>
      </c>
      <c r="B81" s="498" t="s">
        <v>280</v>
      </c>
      <c r="C81" s="499">
        <v>41513</v>
      </c>
      <c r="D81" s="498" t="s">
        <v>399</v>
      </c>
      <c r="E81" s="499">
        <v>41478</v>
      </c>
      <c r="F81" s="498"/>
      <c r="G81" s="500">
        <v>3752822.4</v>
      </c>
      <c r="H81" s="500">
        <v>0</v>
      </c>
      <c r="I81" s="500">
        <v>26759.999999999996</v>
      </c>
      <c r="J81" s="527">
        <v>0</v>
      </c>
      <c r="K81" s="527"/>
      <c r="L81" s="415"/>
    </row>
    <row r="82" spans="1:12" ht="12.95" customHeight="1">
      <c r="A82" s="497">
        <v>147</v>
      </c>
      <c r="B82" s="498" t="s">
        <v>90</v>
      </c>
      <c r="C82" s="499">
        <v>41492</v>
      </c>
      <c r="D82" s="498" t="s">
        <v>131</v>
      </c>
      <c r="E82" s="499">
        <v>41487</v>
      </c>
      <c r="F82" s="498"/>
      <c r="G82" s="500">
        <v>0</v>
      </c>
      <c r="H82" s="500">
        <v>7094659.7760000005</v>
      </c>
      <c r="I82" s="500">
        <v>0</v>
      </c>
      <c r="J82" s="527">
        <v>50647.199999999997</v>
      </c>
      <c r="K82" s="527"/>
      <c r="L82" s="415"/>
    </row>
    <row r="83" spans="1:12" ht="12.95" customHeight="1">
      <c r="A83" s="497">
        <v>205</v>
      </c>
      <c r="B83" s="498" t="s">
        <v>280</v>
      </c>
      <c r="C83" s="499">
        <v>41558</v>
      </c>
      <c r="D83" s="498" t="s">
        <v>401</v>
      </c>
      <c r="E83" s="499">
        <v>41488</v>
      </c>
      <c r="F83" s="498"/>
      <c r="G83" s="500">
        <v>7092099.4100000001</v>
      </c>
      <c r="H83" s="500">
        <v>0</v>
      </c>
      <c r="I83" s="500">
        <v>50647</v>
      </c>
      <c r="J83" s="527">
        <v>0</v>
      </c>
      <c r="K83" s="527"/>
      <c r="L83" s="415"/>
    </row>
    <row r="84" spans="1:12" ht="12.2" customHeight="1">
      <c r="A84" s="497">
        <v>430</v>
      </c>
      <c r="B84" s="498" t="s">
        <v>90</v>
      </c>
      <c r="C84" s="499">
        <v>41548</v>
      </c>
      <c r="D84" s="498" t="s">
        <v>94</v>
      </c>
      <c r="E84" s="499">
        <v>41533</v>
      </c>
      <c r="F84" s="530" t="s">
        <v>783</v>
      </c>
      <c r="G84" s="500">
        <v>0</v>
      </c>
      <c r="H84" s="500">
        <v>3639269.7600000002</v>
      </c>
      <c r="I84" s="500">
        <v>0</v>
      </c>
      <c r="J84" s="527">
        <v>25939.200000000001</v>
      </c>
      <c r="K84" s="527"/>
      <c r="L84" s="415"/>
    </row>
    <row r="85" spans="1:12" ht="14.45" customHeight="1">
      <c r="A85" s="415"/>
      <c r="B85" s="415"/>
      <c r="C85" s="415"/>
      <c r="D85" s="415"/>
      <c r="E85" s="415"/>
      <c r="F85" s="530"/>
      <c r="G85" s="415"/>
      <c r="H85" s="415"/>
      <c r="I85" s="415"/>
      <c r="J85" s="415"/>
      <c r="K85" s="415"/>
      <c r="L85" s="415"/>
    </row>
    <row r="86" spans="1:12" ht="12.95" customHeight="1">
      <c r="A86" s="497">
        <v>206</v>
      </c>
      <c r="B86" s="498" t="s">
        <v>280</v>
      </c>
      <c r="C86" s="499">
        <v>41558</v>
      </c>
      <c r="D86" s="498" t="s">
        <v>402</v>
      </c>
      <c r="E86" s="499">
        <v>41537</v>
      </c>
      <c r="F86" s="498"/>
      <c r="G86" s="500">
        <v>3656102.05</v>
      </c>
      <c r="H86" s="500">
        <v>0</v>
      </c>
      <c r="I86" s="500">
        <v>25939</v>
      </c>
      <c r="J86" s="527">
        <v>0</v>
      </c>
      <c r="K86" s="527"/>
      <c r="L86" s="415"/>
    </row>
    <row r="87" spans="1:12" ht="12.2" customHeight="1">
      <c r="A87" s="497">
        <v>321</v>
      </c>
      <c r="B87" s="498" t="s">
        <v>90</v>
      </c>
      <c r="C87" s="499">
        <v>41606</v>
      </c>
      <c r="D87" s="498" t="s">
        <v>116</v>
      </c>
      <c r="E87" s="499">
        <v>41589</v>
      </c>
      <c r="F87" s="530" t="s">
        <v>406</v>
      </c>
      <c r="G87" s="500">
        <v>0</v>
      </c>
      <c r="H87" s="500">
        <v>12864812.279999999</v>
      </c>
      <c r="I87" s="500">
        <v>0</v>
      </c>
      <c r="J87" s="527">
        <v>91957.2</v>
      </c>
      <c r="K87" s="527"/>
      <c r="L87" s="415"/>
    </row>
    <row r="88" spans="1:12" ht="15.2" customHeight="1">
      <c r="A88" s="415"/>
      <c r="B88" s="415"/>
      <c r="C88" s="415"/>
      <c r="D88" s="415"/>
      <c r="E88" s="415"/>
      <c r="F88" s="530"/>
      <c r="G88" s="415"/>
      <c r="H88" s="415"/>
      <c r="I88" s="415"/>
      <c r="J88" s="415"/>
      <c r="K88" s="415"/>
      <c r="L88" s="415"/>
    </row>
    <row r="89" spans="1:12" ht="12.2" customHeight="1">
      <c r="A89" s="497">
        <v>270</v>
      </c>
      <c r="B89" s="498" t="s">
        <v>280</v>
      </c>
      <c r="C89" s="499">
        <v>41656</v>
      </c>
      <c r="D89" s="498" t="s">
        <v>407</v>
      </c>
      <c r="E89" s="499">
        <v>41599</v>
      </c>
      <c r="F89" s="498"/>
      <c r="G89" s="500">
        <v>7011499.9999999991</v>
      </c>
      <c r="H89" s="500">
        <v>0</v>
      </c>
      <c r="I89" s="500">
        <v>50000</v>
      </c>
      <c r="J89" s="527">
        <v>0</v>
      </c>
      <c r="K89" s="527"/>
      <c r="L89" s="415"/>
    </row>
    <row r="90" spans="1:12" ht="12.95" customHeight="1">
      <c r="A90" s="497">
        <v>271</v>
      </c>
      <c r="B90" s="498" t="s">
        <v>280</v>
      </c>
      <c r="C90" s="499">
        <v>41656</v>
      </c>
      <c r="D90" s="498" t="s">
        <v>132</v>
      </c>
      <c r="E90" s="499">
        <v>41605</v>
      </c>
      <c r="F90" s="498"/>
      <c r="G90" s="500">
        <v>5884469.25</v>
      </c>
      <c r="H90" s="500">
        <v>0</v>
      </c>
      <c r="I90" s="500">
        <v>41957</v>
      </c>
      <c r="J90" s="527">
        <v>0</v>
      </c>
      <c r="K90" s="527"/>
      <c r="L90" s="415"/>
    </row>
    <row r="91" spans="1:12" ht="12.2" customHeight="1">
      <c r="A91" s="497">
        <v>342</v>
      </c>
      <c r="B91" s="498" t="s">
        <v>281</v>
      </c>
      <c r="C91" s="499">
        <v>41699</v>
      </c>
      <c r="D91" s="498" t="s">
        <v>122</v>
      </c>
      <c r="E91" s="499">
        <v>41639</v>
      </c>
      <c r="F91" s="530" t="s">
        <v>408</v>
      </c>
      <c r="G91" s="500">
        <v>0</v>
      </c>
      <c r="H91" s="500">
        <v>19871.521998729557</v>
      </c>
      <c r="I91" s="500">
        <v>0</v>
      </c>
      <c r="J91" s="527">
        <v>0</v>
      </c>
      <c r="K91" s="527"/>
      <c r="L91" s="415"/>
    </row>
    <row r="92" spans="1:12" ht="6" customHeight="1">
      <c r="A92" s="415"/>
      <c r="B92" s="415"/>
      <c r="C92" s="415"/>
      <c r="D92" s="415"/>
      <c r="E92" s="415"/>
      <c r="F92" s="530"/>
      <c r="G92" s="415"/>
      <c r="H92" s="415"/>
      <c r="I92" s="415"/>
      <c r="J92" s="415"/>
      <c r="K92" s="415"/>
      <c r="L92" s="415"/>
    </row>
    <row r="93" spans="1:12" ht="12.95" customHeight="1">
      <c r="A93" s="497">
        <v>388</v>
      </c>
      <c r="B93" s="498" t="s">
        <v>279</v>
      </c>
      <c r="C93" s="499">
        <v>41706</v>
      </c>
      <c r="D93" s="498" t="s">
        <v>114</v>
      </c>
      <c r="E93" s="499">
        <v>41639</v>
      </c>
      <c r="F93" s="530" t="s">
        <v>745</v>
      </c>
      <c r="G93" s="500">
        <v>224.32</v>
      </c>
      <c r="H93" s="500">
        <v>0</v>
      </c>
      <c r="I93" s="500">
        <v>1.6</v>
      </c>
      <c r="J93" s="527">
        <v>0</v>
      </c>
      <c r="K93" s="527"/>
      <c r="L93" s="415"/>
    </row>
    <row r="94" spans="1:12" ht="6" customHeight="1">
      <c r="A94" s="415"/>
      <c r="B94" s="415"/>
      <c r="C94" s="415"/>
      <c r="D94" s="415"/>
      <c r="E94" s="415"/>
      <c r="F94" s="530"/>
      <c r="G94" s="415"/>
      <c r="H94" s="415"/>
      <c r="I94" s="415"/>
      <c r="J94" s="415"/>
      <c r="K94" s="415"/>
      <c r="L94" s="415"/>
    </row>
    <row r="95" spans="1:12" ht="12.2" customHeight="1">
      <c r="A95" s="507">
        <v>440</v>
      </c>
      <c r="B95" s="498" t="s">
        <v>100</v>
      </c>
      <c r="C95" s="499">
        <v>41639</v>
      </c>
      <c r="D95" s="498" t="s">
        <v>100</v>
      </c>
      <c r="E95" s="499">
        <v>41639</v>
      </c>
      <c r="F95" s="498" t="s">
        <v>282</v>
      </c>
      <c r="G95" s="500">
        <v>20579.910000007214</v>
      </c>
      <c r="H95" s="500">
        <v>0</v>
      </c>
      <c r="I95" s="500">
        <v>0</v>
      </c>
      <c r="J95" s="527">
        <v>0</v>
      </c>
      <c r="K95" s="527"/>
      <c r="L95" s="415"/>
    </row>
    <row r="96" spans="1:12" ht="11.25" customHeight="1">
      <c r="A96" s="415"/>
      <c r="B96" s="415"/>
      <c r="C96" s="415"/>
      <c r="D96" s="415"/>
      <c r="E96" s="415"/>
      <c r="F96" s="495" t="s">
        <v>43</v>
      </c>
      <c r="G96" s="496">
        <v>59922220.178200006</v>
      </c>
      <c r="H96" s="496">
        <v>59922220.177998737</v>
      </c>
      <c r="I96" s="496">
        <v>427083.28000143555</v>
      </c>
      <c r="J96" s="529">
        <v>427083.28</v>
      </c>
      <c r="K96" s="529"/>
      <c r="L96" s="415"/>
    </row>
    <row r="97" spans="1:12" ht="12.2" customHeight="1">
      <c r="A97" s="415"/>
      <c r="B97" s="415"/>
      <c r="C97" s="415"/>
      <c r="D97" s="415"/>
      <c r="E97" s="415"/>
      <c r="F97" s="495" t="s">
        <v>89</v>
      </c>
      <c r="G97" s="501">
        <v>0</v>
      </c>
      <c r="H97" s="415"/>
      <c r="I97" s="501">
        <v>0</v>
      </c>
      <c r="J97" s="415"/>
      <c r="K97" s="415"/>
      <c r="L97" s="415"/>
    </row>
    <row r="98" spans="1:12" ht="9.75" customHeight="1">
      <c r="A98" s="528" t="s">
        <v>409</v>
      </c>
      <c r="B98" s="528"/>
      <c r="C98" s="528" t="s">
        <v>410</v>
      </c>
      <c r="D98" s="528"/>
      <c r="E98" s="528"/>
      <c r="F98" s="528"/>
      <c r="G98" s="415"/>
      <c r="H98" s="415"/>
      <c r="I98" s="415"/>
      <c r="J98" s="415"/>
      <c r="K98" s="415"/>
      <c r="L98" s="415"/>
    </row>
    <row r="99" spans="1:12" ht="12.2" customHeight="1">
      <c r="A99" s="415"/>
      <c r="B99" s="415"/>
      <c r="C99" s="415"/>
      <c r="D99" s="415"/>
      <c r="E99" s="415"/>
      <c r="F99" s="495" t="s">
        <v>278</v>
      </c>
      <c r="G99" s="496">
        <v>0</v>
      </c>
      <c r="H99" s="496">
        <v>0</v>
      </c>
      <c r="I99" s="496">
        <v>0</v>
      </c>
      <c r="J99" s="529">
        <v>0</v>
      </c>
      <c r="K99" s="529"/>
      <c r="L99" s="529"/>
    </row>
    <row r="100" spans="1:12" ht="12.95" customHeight="1">
      <c r="A100" s="497">
        <v>334</v>
      </c>
      <c r="B100" s="498" t="s">
        <v>90</v>
      </c>
      <c r="C100" s="499">
        <v>41415</v>
      </c>
      <c r="D100" s="498" t="s">
        <v>411</v>
      </c>
      <c r="E100" s="499">
        <v>41289</v>
      </c>
      <c r="F100" s="530" t="s">
        <v>412</v>
      </c>
      <c r="G100" s="500">
        <v>0</v>
      </c>
      <c r="H100" s="500">
        <v>501660</v>
      </c>
      <c r="I100" s="500">
        <v>0</v>
      </c>
      <c r="J100" s="527">
        <v>3600</v>
      </c>
      <c r="K100" s="527"/>
      <c r="L100" s="415"/>
    </row>
    <row r="101" spans="1:12" ht="6" customHeight="1">
      <c r="A101" s="415"/>
      <c r="B101" s="415"/>
      <c r="C101" s="415"/>
      <c r="D101" s="415"/>
      <c r="E101" s="415"/>
      <c r="F101" s="530"/>
      <c r="G101" s="415"/>
      <c r="H101" s="415"/>
      <c r="I101" s="415"/>
      <c r="J101" s="415"/>
      <c r="K101" s="415"/>
      <c r="L101" s="415"/>
    </row>
    <row r="102" spans="1:12" ht="12.95" customHeight="1">
      <c r="A102" s="497">
        <v>295</v>
      </c>
      <c r="B102" s="498" t="s">
        <v>280</v>
      </c>
      <c r="C102" s="499">
        <v>41416</v>
      </c>
      <c r="D102" s="498" t="s">
        <v>126</v>
      </c>
      <c r="E102" s="499">
        <v>41292</v>
      </c>
      <c r="F102" s="498" t="s">
        <v>413</v>
      </c>
      <c r="G102" s="500">
        <v>501516</v>
      </c>
      <c r="H102" s="500">
        <v>0</v>
      </c>
      <c r="I102" s="500">
        <v>3600</v>
      </c>
      <c r="J102" s="527">
        <v>0</v>
      </c>
      <c r="K102" s="527"/>
      <c r="L102" s="415"/>
    </row>
    <row r="103" spans="1:12" ht="12.2" customHeight="1">
      <c r="A103" s="497">
        <v>332</v>
      </c>
      <c r="B103" s="498" t="s">
        <v>90</v>
      </c>
      <c r="C103" s="499">
        <v>41415</v>
      </c>
      <c r="D103" s="498" t="s">
        <v>414</v>
      </c>
      <c r="E103" s="499">
        <v>41351</v>
      </c>
      <c r="F103" s="498" t="s">
        <v>415</v>
      </c>
      <c r="G103" s="500">
        <v>0</v>
      </c>
      <c r="H103" s="500">
        <v>142636.80000000002</v>
      </c>
      <c r="I103" s="500">
        <v>0</v>
      </c>
      <c r="J103" s="527">
        <v>1020.0000000000001</v>
      </c>
      <c r="K103" s="527"/>
      <c r="L103" s="415"/>
    </row>
    <row r="104" spans="1:12" ht="12.95" customHeight="1">
      <c r="A104" s="497">
        <v>333</v>
      </c>
      <c r="B104" s="498" t="s">
        <v>280</v>
      </c>
      <c r="C104" s="499">
        <v>41699</v>
      </c>
      <c r="D104" s="498" t="s">
        <v>130</v>
      </c>
      <c r="E104" s="499">
        <v>41373</v>
      </c>
      <c r="F104" s="530" t="s">
        <v>416</v>
      </c>
      <c r="G104" s="500">
        <v>142851</v>
      </c>
      <c r="H104" s="500">
        <v>0</v>
      </c>
      <c r="I104" s="500">
        <v>1019.9999999999999</v>
      </c>
      <c r="J104" s="527">
        <v>0</v>
      </c>
      <c r="K104" s="527"/>
      <c r="L104" s="415"/>
    </row>
    <row r="105" spans="1:12" ht="6" customHeight="1">
      <c r="A105" s="415"/>
      <c r="B105" s="415"/>
      <c r="C105" s="415"/>
      <c r="D105" s="415"/>
      <c r="E105" s="415"/>
      <c r="F105" s="530"/>
      <c r="G105" s="415"/>
      <c r="H105" s="415"/>
      <c r="I105" s="415"/>
      <c r="J105" s="415"/>
      <c r="K105" s="415"/>
      <c r="L105" s="415"/>
    </row>
    <row r="106" spans="1:12" ht="12.2" customHeight="1">
      <c r="A106" s="497">
        <v>331</v>
      </c>
      <c r="B106" s="498" t="s">
        <v>280</v>
      </c>
      <c r="C106" s="499">
        <v>41699</v>
      </c>
      <c r="D106" s="498" t="s">
        <v>112</v>
      </c>
      <c r="E106" s="499">
        <v>41395</v>
      </c>
      <c r="F106" s="530" t="s">
        <v>417</v>
      </c>
      <c r="G106" s="500">
        <v>846120</v>
      </c>
      <c r="H106" s="500">
        <v>0</v>
      </c>
      <c r="I106" s="500">
        <v>6000</v>
      </c>
      <c r="J106" s="527">
        <v>0</v>
      </c>
      <c r="K106" s="527"/>
      <c r="L106" s="415"/>
    </row>
    <row r="107" spans="1:12" ht="6" customHeight="1">
      <c r="A107" s="415"/>
      <c r="B107" s="415"/>
      <c r="C107" s="415"/>
      <c r="D107" s="415"/>
      <c r="E107" s="415"/>
      <c r="F107" s="530"/>
      <c r="G107" s="415"/>
      <c r="H107" s="415"/>
      <c r="I107" s="415"/>
      <c r="J107" s="415"/>
      <c r="K107" s="415"/>
      <c r="L107" s="415"/>
    </row>
    <row r="108" spans="1:12" ht="12.95" customHeight="1">
      <c r="A108" s="497">
        <v>330</v>
      </c>
      <c r="B108" s="498" t="s">
        <v>90</v>
      </c>
      <c r="C108" s="499">
        <v>41415</v>
      </c>
      <c r="D108" s="498" t="s">
        <v>418</v>
      </c>
      <c r="E108" s="499">
        <v>41407</v>
      </c>
      <c r="F108" s="530" t="s">
        <v>419</v>
      </c>
      <c r="G108" s="500">
        <v>0</v>
      </c>
      <c r="H108" s="500">
        <v>845100</v>
      </c>
      <c r="I108" s="500">
        <v>0</v>
      </c>
      <c r="J108" s="527">
        <v>6000</v>
      </c>
      <c r="K108" s="527"/>
      <c r="L108" s="415"/>
    </row>
    <row r="109" spans="1:12" ht="5.25" customHeight="1">
      <c r="A109" s="415"/>
      <c r="B109" s="415"/>
      <c r="C109" s="415"/>
      <c r="D109" s="415"/>
      <c r="E109" s="415"/>
      <c r="F109" s="530"/>
      <c r="G109" s="415"/>
      <c r="H109" s="415"/>
      <c r="I109" s="415"/>
      <c r="J109" s="415"/>
      <c r="K109" s="415"/>
      <c r="L109" s="415"/>
    </row>
    <row r="110" spans="1:12" ht="12.95" customHeight="1">
      <c r="A110" s="497">
        <v>137</v>
      </c>
      <c r="B110" s="498" t="s">
        <v>90</v>
      </c>
      <c r="C110" s="499">
        <v>41458</v>
      </c>
      <c r="D110" s="498" t="s">
        <v>420</v>
      </c>
      <c r="E110" s="499">
        <v>41453</v>
      </c>
      <c r="F110" s="498"/>
      <c r="G110" s="500">
        <v>0</v>
      </c>
      <c r="H110" s="500">
        <v>77809.919999999998</v>
      </c>
      <c r="I110" s="500">
        <v>0</v>
      </c>
      <c r="J110" s="527">
        <v>552</v>
      </c>
      <c r="K110" s="527"/>
      <c r="L110" s="415"/>
    </row>
    <row r="111" spans="1:12" ht="12.95" customHeight="1">
      <c r="A111" s="497">
        <v>329</v>
      </c>
      <c r="B111" s="498" t="s">
        <v>280</v>
      </c>
      <c r="C111" s="499">
        <v>41699</v>
      </c>
      <c r="D111" s="498" t="s">
        <v>421</v>
      </c>
      <c r="E111" s="499">
        <v>41457</v>
      </c>
      <c r="F111" s="530" t="s">
        <v>422</v>
      </c>
      <c r="G111" s="500">
        <v>77677.440000000002</v>
      </c>
      <c r="H111" s="500">
        <v>0</v>
      </c>
      <c r="I111" s="500">
        <v>552</v>
      </c>
      <c r="J111" s="527">
        <v>0</v>
      </c>
      <c r="K111" s="527"/>
      <c r="L111" s="415"/>
    </row>
    <row r="112" spans="1:12" ht="5.25" customHeight="1">
      <c r="A112" s="415"/>
      <c r="B112" s="415"/>
      <c r="C112" s="415"/>
      <c r="D112" s="415"/>
      <c r="E112" s="415"/>
      <c r="F112" s="530"/>
      <c r="G112" s="415"/>
      <c r="H112" s="415"/>
      <c r="I112" s="415"/>
      <c r="J112" s="415"/>
      <c r="K112" s="415"/>
      <c r="L112" s="415"/>
    </row>
    <row r="113" spans="1:12" ht="12.95" customHeight="1">
      <c r="A113" s="497">
        <v>327</v>
      </c>
      <c r="B113" s="498" t="s">
        <v>90</v>
      </c>
      <c r="C113" s="499">
        <v>41492</v>
      </c>
      <c r="D113" s="498" t="s">
        <v>423</v>
      </c>
      <c r="E113" s="499">
        <v>41487</v>
      </c>
      <c r="F113" s="530" t="s">
        <v>424</v>
      </c>
      <c r="G113" s="500">
        <v>0</v>
      </c>
      <c r="H113" s="500">
        <v>504288.00000000006</v>
      </c>
      <c r="I113" s="500">
        <v>0</v>
      </c>
      <c r="J113" s="527">
        <v>3600</v>
      </c>
      <c r="K113" s="527"/>
      <c r="L113" s="415"/>
    </row>
    <row r="114" spans="1:12" ht="6" customHeight="1">
      <c r="A114" s="415"/>
      <c r="B114" s="415"/>
      <c r="C114" s="415"/>
      <c r="D114" s="415"/>
      <c r="E114" s="415"/>
      <c r="F114" s="530"/>
      <c r="G114" s="415"/>
      <c r="H114" s="415"/>
      <c r="I114" s="415"/>
      <c r="J114" s="415"/>
      <c r="K114" s="415"/>
      <c r="L114" s="415"/>
    </row>
    <row r="115" spans="1:12" ht="12.2" customHeight="1">
      <c r="A115" s="497">
        <v>328</v>
      </c>
      <c r="B115" s="498" t="s">
        <v>280</v>
      </c>
      <c r="C115" s="499">
        <v>41699</v>
      </c>
      <c r="D115" s="498" t="s">
        <v>399</v>
      </c>
      <c r="E115" s="499">
        <v>41488</v>
      </c>
      <c r="F115" s="530" t="s">
        <v>425</v>
      </c>
      <c r="G115" s="500">
        <v>504108</v>
      </c>
      <c r="H115" s="500">
        <v>0</v>
      </c>
      <c r="I115" s="500">
        <v>3600</v>
      </c>
      <c r="J115" s="527">
        <v>0</v>
      </c>
      <c r="K115" s="527"/>
      <c r="L115" s="415"/>
    </row>
    <row r="116" spans="1:12" ht="6" customHeight="1">
      <c r="A116" s="415"/>
      <c r="B116" s="415"/>
      <c r="C116" s="415"/>
      <c r="D116" s="415"/>
      <c r="E116" s="415"/>
      <c r="F116" s="530"/>
      <c r="G116" s="415"/>
      <c r="H116" s="415"/>
      <c r="I116" s="415"/>
      <c r="J116" s="415"/>
      <c r="K116" s="415"/>
      <c r="L116" s="415"/>
    </row>
    <row r="117" spans="1:12" ht="12.95" customHeight="1">
      <c r="A117" s="497">
        <v>325</v>
      </c>
      <c r="B117" s="498" t="s">
        <v>90</v>
      </c>
      <c r="C117" s="499">
        <v>41575</v>
      </c>
      <c r="D117" s="498" t="s">
        <v>426</v>
      </c>
      <c r="E117" s="499">
        <v>41563</v>
      </c>
      <c r="F117" s="498" t="s">
        <v>427</v>
      </c>
      <c r="G117" s="500">
        <v>0</v>
      </c>
      <c r="H117" s="500">
        <v>440044.79999999999</v>
      </c>
      <c r="I117" s="500">
        <v>0</v>
      </c>
      <c r="J117" s="527">
        <v>3120</v>
      </c>
      <c r="K117" s="527"/>
      <c r="L117" s="415"/>
    </row>
    <row r="118" spans="1:12" ht="12.2" customHeight="1">
      <c r="A118" s="497">
        <v>326</v>
      </c>
      <c r="B118" s="498" t="s">
        <v>280</v>
      </c>
      <c r="C118" s="499">
        <v>41699</v>
      </c>
      <c r="D118" s="498" t="s">
        <v>428</v>
      </c>
      <c r="E118" s="499">
        <v>41563</v>
      </c>
      <c r="F118" s="530" t="s">
        <v>429</v>
      </c>
      <c r="G118" s="500">
        <v>436800</v>
      </c>
      <c r="H118" s="500">
        <v>0</v>
      </c>
      <c r="I118" s="500">
        <v>3120</v>
      </c>
      <c r="J118" s="527">
        <v>0</v>
      </c>
      <c r="K118" s="527"/>
      <c r="L118" s="415"/>
    </row>
    <row r="119" spans="1:12" ht="6" customHeight="1">
      <c r="A119" s="415"/>
      <c r="B119" s="415"/>
      <c r="C119" s="415"/>
      <c r="D119" s="415"/>
      <c r="E119" s="415"/>
      <c r="F119" s="530"/>
      <c r="G119" s="415"/>
      <c r="H119" s="415"/>
      <c r="I119" s="415"/>
      <c r="J119" s="415"/>
      <c r="K119" s="415"/>
      <c r="L119" s="415"/>
    </row>
    <row r="120" spans="1:12" ht="12.95" customHeight="1">
      <c r="A120" s="497">
        <v>323</v>
      </c>
      <c r="B120" s="498" t="s">
        <v>90</v>
      </c>
      <c r="C120" s="499">
        <v>41613</v>
      </c>
      <c r="D120" s="498" t="s">
        <v>430</v>
      </c>
      <c r="E120" s="499">
        <v>41598</v>
      </c>
      <c r="F120" s="498" t="s">
        <v>431</v>
      </c>
      <c r="G120" s="500">
        <v>0</v>
      </c>
      <c r="H120" s="500">
        <v>673344</v>
      </c>
      <c r="I120" s="500">
        <v>0</v>
      </c>
      <c r="J120" s="527">
        <v>4800</v>
      </c>
      <c r="K120" s="527"/>
      <c r="L120" s="415"/>
    </row>
    <row r="121" spans="1:12" ht="12.2" customHeight="1">
      <c r="A121" s="497">
        <v>324</v>
      </c>
      <c r="B121" s="498" t="s">
        <v>280</v>
      </c>
      <c r="C121" s="499">
        <v>41699</v>
      </c>
      <c r="D121" s="498" t="s">
        <v>432</v>
      </c>
      <c r="E121" s="499">
        <v>41610</v>
      </c>
      <c r="F121" s="530" t="s">
        <v>433</v>
      </c>
      <c r="G121" s="500">
        <v>673248</v>
      </c>
      <c r="H121" s="500">
        <v>0</v>
      </c>
      <c r="I121" s="500">
        <v>4800</v>
      </c>
      <c r="J121" s="527">
        <v>0</v>
      </c>
      <c r="K121" s="527"/>
      <c r="L121" s="415"/>
    </row>
    <row r="122" spans="1:12" ht="6" customHeight="1">
      <c r="A122" s="415"/>
      <c r="B122" s="415"/>
      <c r="C122" s="415"/>
      <c r="D122" s="415"/>
      <c r="E122" s="415"/>
      <c r="F122" s="530"/>
      <c r="G122" s="415"/>
      <c r="H122" s="415"/>
      <c r="I122" s="415"/>
      <c r="J122" s="415"/>
      <c r="K122" s="415"/>
      <c r="L122" s="415"/>
    </row>
    <row r="123" spans="1:12" ht="12.95" customHeight="1">
      <c r="A123" s="497">
        <v>342</v>
      </c>
      <c r="B123" s="498" t="s">
        <v>281</v>
      </c>
      <c r="C123" s="499">
        <v>41699</v>
      </c>
      <c r="D123" s="498" t="s">
        <v>122</v>
      </c>
      <c r="E123" s="499">
        <v>41639</v>
      </c>
      <c r="F123" s="530" t="s">
        <v>408</v>
      </c>
      <c r="G123" s="500">
        <v>2851.0799999999581</v>
      </c>
      <c r="H123" s="500">
        <v>0</v>
      </c>
      <c r="I123" s="500">
        <v>0</v>
      </c>
      <c r="J123" s="527">
        <v>0</v>
      </c>
      <c r="K123" s="527"/>
      <c r="L123" s="415"/>
    </row>
    <row r="124" spans="1:12" ht="6" customHeight="1">
      <c r="A124" s="415"/>
      <c r="B124" s="415"/>
      <c r="C124" s="415"/>
      <c r="D124" s="415"/>
      <c r="E124" s="415"/>
      <c r="F124" s="530"/>
      <c r="G124" s="415"/>
      <c r="H124" s="415"/>
      <c r="I124" s="415"/>
      <c r="J124" s="415"/>
      <c r="K124" s="415"/>
      <c r="L124" s="415"/>
    </row>
    <row r="125" spans="1:12" ht="12.2" customHeight="1">
      <c r="A125" s="507">
        <v>440</v>
      </c>
      <c r="B125" s="498" t="s">
        <v>100</v>
      </c>
      <c r="C125" s="499">
        <v>41639</v>
      </c>
      <c r="D125" s="498" t="s">
        <v>100</v>
      </c>
      <c r="E125" s="499">
        <v>41639</v>
      </c>
      <c r="F125" s="498" t="s">
        <v>282</v>
      </c>
      <c r="G125" s="500">
        <v>0</v>
      </c>
      <c r="H125" s="500">
        <v>287.99999999970896</v>
      </c>
      <c r="I125" s="500">
        <v>0</v>
      </c>
      <c r="J125" s="527">
        <v>0</v>
      </c>
      <c r="K125" s="527"/>
      <c r="L125" s="415"/>
    </row>
    <row r="126" spans="1:12" ht="12.2" customHeight="1">
      <c r="A126" s="415"/>
      <c r="B126" s="415"/>
      <c r="C126" s="415"/>
      <c r="D126" s="415"/>
      <c r="E126" s="415"/>
      <c r="F126" s="495" t="s">
        <v>43</v>
      </c>
      <c r="G126" s="496">
        <v>3185171.52</v>
      </c>
      <c r="H126" s="496">
        <v>3185171.5199999996</v>
      </c>
      <c r="I126" s="496">
        <v>22692</v>
      </c>
      <c r="J126" s="529">
        <v>22692</v>
      </c>
      <c r="K126" s="529"/>
      <c r="L126" s="415"/>
    </row>
    <row r="127" spans="1:12" ht="11.25" customHeight="1">
      <c r="A127" s="415"/>
      <c r="B127" s="415"/>
      <c r="C127" s="415"/>
      <c r="D127" s="415"/>
      <c r="E127" s="415"/>
      <c r="F127" s="495" t="s">
        <v>89</v>
      </c>
      <c r="G127" s="501">
        <v>0</v>
      </c>
      <c r="H127" s="415"/>
      <c r="I127" s="415"/>
      <c r="J127" s="415"/>
      <c r="K127" s="415"/>
      <c r="L127" s="415"/>
    </row>
    <row r="128" spans="1:12" ht="10.5" customHeight="1">
      <c r="A128" s="528" t="s">
        <v>434</v>
      </c>
      <c r="B128" s="528"/>
      <c r="C128" s="528" t="s">
        <v>342</v>
      </c>
      <c r="D128" s="528"/>
      <c r="E128" s="528"/>
      <c r="F128" s="528"/>
      <c r="G128" s="415"/>
      <c r="H128" s="415"/>
      <c r="I128" s="415"/>
      <c r="J128" s="415"/>
      <c r="K128" s="415"/>
      <c r="L128" s="415"/>
    </row>
    <row r="129" spans="1:12" ht="12.2" customHeight="1">
      <c r="A129" s="415"/>
      <c r="B129" s="415"/>
      <c r="C129" s="415"/>
      <c r="D129" s="415"/>
      <c r="E129" s="415"/>
      <c r="F129" s="495" t="s">
        <v>278</v>
      </c>
      <c r="G129" s="496">
        <v>0</v>
      </c>
      <c r="H129" s="496">
        <v>0</v>
      </c>
      <c r="I129" s="496">
        <v>0</v>
      </c>
      <c r="J129" s="529">
        <v>0</v>
      </c>
      <c r="K129" s="529"/>
      <c r="L129" s="529"/>
    </row>
    <row r="130" spans="1:12" ht="12.2" customHeight="1">
      <c r="A130" s="497">
        <v>2</v>
      </c>
      <c r="B130" s="498" t="s">
        <v>435</v>
      </c>
      <c r="C130" s="499">
        <v>41415</v>
      </c>
      <c r="D130" s="498" t="s">
        <v>366</v>
      </c>
      <c r="E130" s="499">
        <v>41275</v>
      </c>
      <c r="F130" s="498"/>
      <c r="G130" s="500">
        <v>0</v>
      </c>
      <c r="H130" s="500">
        <v>58627.8</v>
      </c>
      <c r="I130" s="500">
        <v>0</v>
      </c>
      <c r="J130" s="527">
        <v>420</v>
      </c>
      <c r="K130" s="527"/>
      <c r="L130" s="415"/>
    </row>
    <row r="131" spans="1:12" ht="12.95" customHeight="1">
      <c r="A131" s="497">
        <v>94</v>
      </c>
      <c r="B131" s="498" t="s">
        <v>284</v>
      </c>
      <c r="C131" s="499">
        <v>41416</v>
      </c>
      <c r="D131" s="498" t="s">
        <v>97</v>
      </c>
      <c r="E131" s="499">
        <v>41292</v>
      </c>
      <c r="F131" s="498"/>
      <c r="G131" s="500">
        <v>117.59999999999854</v>
      </c>
      <c r="H131" s="500">
        <v>0</v>
      </c>
      <c r="I131" s="500">
        <v>0</v>
      </c>
      <c r="J131" s="527">
        <v>0</v>
      </c>
      <c r="K131" s="527"/>
      <c r="L131" s="415"/>
    </row>
    <row r="132" spans="1:12" ht="12.2" customHeight="1">
      <c r="A132" s="497">
        <v>95</v>
      </c>
      <c r="B132" s="498" t="s">
        <v>280</v>
      </c>
      <c r="C132" s="499">
        <v>41416</v>
      </c>
      <c r="D132" s="498" t="s">
        <v>97</v>
      </c>
      <c r="E132" s="499">
        <v>41292</v>
      </c>
      <c r="F132" s="498"/>
      <c r="G132" s="500">
        <v>58510.2</v>
      </c>
      <c r="H132" s="500">
        <v>0</v>
      </c>
      <c r="I132" s="500">
        <v>420</v>
      </c>
      <c r="J132" s="527">
        <v>0</v>
      </c>
      <c r="K132" s="527"/>
      <c r="L132" s="415"/>
    </row>
    <row r="133" spans="1:12" ht="12.95" customHeight="1">
      <c r="A133" s="497">
        <v>126</v>
      </c>
      <c r="B133" s="498" t="s">
        <v>90</v>
      </c>
      <c r="C133" s="499">
        <v>41425</v>
      </c>
      <c r="D133" s="498" t="s">
        <v>366</v>
      </c>
      <c r="E133" s="499">
        <v>41333</v>
      </c>
      <c r="F133" s="498"/>
      <c r="G133" s="500">
        <v>0</v>
      </c>
      <c r="H133" s="500">
        <v>196417.82400000002</v>
      </c>
      <c r="I133" s="500">
        <v>0</v>
      </c>
      <c r="J133" s="527">
        <v>1406.4</v>
      </c>
      <c r="K133" s="527"/>
      <c r="L133" s="415"/>
    </row>
    <row r="134" spans="1:12" ht="12.95" customHeight="1">
      <c r="A134" s="497">
        <v>296</v>
      </c>
      <c r="B134" s="498" t="s">
        <v>280</v>
      </c>
      <c r="C134" s="499">
        <v>41416</v>
      </c>
      <c r="D134" s="498" t="s">
        <v>104</v>
      </c>
      <c r="E134" s="499">
        <v>41339</v>
      </c>
      <c r="F134" s="530" t="s">
        <v>436</v>
      </c>
      <c r="G134" s="500">
        <v>196305.31200000001</v>
      </c>
      <c r="H134" s="500">
        <v>0</v>
      </c>
      <c r="I134" s="500">
        <v>1406.3999999999999</v>
      </c>
      <c r="J134" s="527">
        <v>0</v>
      </c>
      <c r="K134" s="527"/>
      <c r="L134" s="415"/>
    </row>
    <row r="135" spans="1:12" ht="5.25" customHeight="1">
      <c r="A135" s="415"/>
      <c r="B135" s="415"/>
      <c r="C135" s="415"/>
      <c r="D135" s="415"/>
      <c r="E135" s="415"/>
      <c r="F135" s="530"/>
      <c r="G135" s="415"/>
      <c r="H135" s="415"/>
      <c r="I135" s="415"/>
      <c r="J135" s="415"/>
      <c r="K135" s="415"/>
      <c r="L135" s="415"/>
    </row>
    <row r="136" spans="1:12" ht="12.95" customHeight="1">
      <c r="A136" s="497">
        <v>20</v>
      </c>
      <c r="B136" s="498" t="s">
        <v>90</v>
      </c>
      <c r="C136" s="499">
        <v>41415</v>
      </c>
      <c r="D136" s="498" t="s">
        <v>98</v>
      </c>
      <c r="E136" s="499">
        <v>41364</v>
      </c>
      <c r="F136" s="498"/>
      <c r="G136" s="500">
        <v>0</v>
      </c>
      <c r="H136" s="500">
        <v>176286.6</v>
      </c>
      <c r="I136" s="500">
        <v>0</v>
      </c>
      <c r="J136" s="527">
        <v>1260</v>
      </c>
      <c r="K136" s="527"/>
      <c r="L136" s="415"/>
    </row>
    <row r="137" spans="1:12" ht="12.95" customHeight="1">
      <c r="A137" s="497">
        <v>136</v>
      </c>
      <c r="B137" s="498" t="s">
        <v>90</v>
      </c>
      <c r="C137" s="499">
        <v>41458</v>
      </c>
      <c r="D137" s="498" t="s">
        <v>117</v>
      </c>
      <c r="E137" s="499">
        <v>41453</v>
      </c>
      <c r="F137" s="498"/>
      <c r="G137" s="500">
        <v>0</v>
      </c>
      <c r="H137" s="500">
        <v>195608.78240000003</v>
      </c>
      <c r="I137" s="500">
        <v>0</v>
      </c>
      <c r="J137" s="527">
        <v>1387.69</v>
      </c>
      <c r="K137" s="527"/>
      <c r="L137" s="415"/>
    </row>
    <row r="138" spans="1:12" ht="12.2" customHeight="1">
      <c r="A138" s="497">
        <v>176</v>
      </c>
      <c r="B138" s="498" t="s">
        <v>284</v>
      </c>
      <c r="C138" s="499">
        <v>41513</v>
      </c>
      <c r="D138" s="498" t="s">
        <v>437</v>
      </c>
      <c r="E138" s="499">
        <v>41471</v>
      </c>
      <c r="F138" s="498"/>
      <c r="G138" s="500">
        <v>818.73709999999846</v>
      </c>
      <c r="H138" s="500">
        <v>0</v>
      </c>
      <c r="I138" s="500">
        <v>0</v>
      </c>
      <c r="J138" s="527">
        <v>0</v>
      </c>
      <c r="K138" s="527"/>
      <c r="L138" s="415"/>
    </row>
    <row r="139" spans="1:12" ht="12.95" customHeight="1">
      <c r="A139" s="497">
        <v>177</v>
      </c>
      <c r="B139" s="498" t="s">
        <v>280</v>
      </c>
      <c r="C139" s="499">
        <v>41513</v>
      </c>
      <c r="D139" s="498" t="s">
        <v>437</v>
      </c>
      <c r="E139" s="499">
        <v>41471</v>
      </c>
      <c r="F139" s="498"/>
      <c r="G139" s="500">
        <v>194790.04500000001</v>
      </c>
      <c r="H139" s="500">
        <v>0</v>
      </c>
      <c r="I139" s="500">
        <v>1387.6899978627912</v>
      </c>
      <c r="J139" s="527">
        <v>0</v>
      </c>
      <c r="K139" s="527"/>
      <c r="L139" s="415"/>
    </row>
    <row r="140" spans="1:12" ht="12.2" customHeight="1">
      <c r="A140" s="497">
        <v>187</v>
      </c>
      <c r="B140" s="498" t="s">
        <v>90</v>
      </c>
      <c r="C140" s="499">
        <v>41548</v>
      </c>
      <c r="D140" s="498" t="s">
        <v>119</v>
      </c>
      <c r="E140" s="499">
        <v>41541</v>
      </c>
      <c r="F140" s="498"/>
      <c r="G140" s="500">
        <v>0</v>
      </c>
      <c r="H140" s="500">
        <v>179967.03999999998</v>
      </c>
      <c r="I140" s="500">
        <v>0</v>
      </c>
      <c r="J140" s="527">
        <v>1276</v>
      </c>
      <c r="K140" s="527"/>
      <c r="L140" s="415"/>
    </row>
    <row r="141" spans="1:12" ht="12.95" customHeight="1">
      <c r="A141" s="497">
        <v>208</v>
      </c>
      <c r="B141" s="498" t="s">
        <v>280</v>
      </c>
      <c r="C141" s="499">
        <v>41558</v>
      </c>
      <c r="D141" s="498" t="s">
        <v>438</v>
      </c>
      <c r="E141" s="499">
        <v>41542</v>
      </c>
      <c r="F141" s="498"/>
      <c r="G141" s="500">
        <v>179967.04</v>
      </c>
      <c r="H141" s="500">
        <v>0</v>
      </c>
      <c r="I141" s="500">
        <v>1276.0000000000002</v>
      </c>
      <c r="J141" s="527">
        <v>0</v>
      </c>
      <c r="K141" s="527"/>
      <c r="L141" s="415"/>
    </row>
    <row r="142" spans="1:12" ht="12.2" customHeight="1">
      <c r="A142" s="497">
        <v>258</v>
      </c>
      <c r="B142" s="498" t="s">
        <v>90</v>
      </c>
      <c r="C142" s="499">
        <v>41634</v>
      </c>
      <c r="D142" s="498" t="s">
        <v>439</v>
      </c>
      <c r="E142" s="499">
        <v>41631</v>
      </c>
      <c r="F142" s="498"/>
      <c r="G142" s="500">
        <v>0</v>
      </c>
      <c r="H142" s="500">
        <v>176059.8</v>
      </c>
      <c r="I142" s="500">
        <v>0</v>
      </c>
      <c r="J142" s="527">
        <v>1260</v>
      </c>
      <c r="K142" s="527"/>
      <c r="L142" s="415"/>
    </row>
    <row r="143" spans="1:12" ht="12.95" customHeight="1">
      <c r="A143" s="497">
        <v>342</v>
      </c>
      <c r="B143" s="498" t="s">
        <v>281</v>
      </c>
      <c r="C143" s="499">
        <v>41699</v>
      </c>
      <c r="D143" s="498" t="s">
        <v>122</v>
      </c>
      <c r="E143" s="499">
        <v>41639</v>
      </c>
      <c r="F143" s="530" t="s">
        <v>408</v>
      </c>
      <c r="G143" s="500">
        <v>0</v>
      </c>
      <c r="H143" s="500">
        <v>252.88799963681959</v>
      </c>
      <c r="I143" s="500">
        <v>0</v>
      </c>
      <c r="J143" s="527">
        <v>0</v>
      </c>
      <c r="K143" s="527"/>
      <c r="L143" s="415"/>
    </row>
    <row r="144" spans="1:12" ht="6" customHeight="1">
      <c r="A144" s="415"/>
      <c r="B144" s="415"/>
      <c r="C144" s="415"/>
      <c r="D144" s="415"/>
      <c r="E144" s="415"/>
      <c r="F144" s="530"/>
      <c r="G144" s="415"/>
      <c r="H144" s="415"/>
      <c r="I144" s="415"/>
      <c r="J144" s="415"/>
      <c r="K144" s="415"/>
      <c r="L144" s="415"/>
    </row>
    <row r="145" spans="1:12" ht="12.2" customHeight="1">
      <c r="A145" s="507">
        <v>440</v>
      </c>
      <c r="B145" s="498" t="s">
        <v>100</v>
      </c>
      <c r="C145" s="499">
        <v>41639</v>
      </c>
      <c r="D145" s="498" t="s">
        <v>100</v>
      </c>
      <c r="E145" s="499">
        <v>41639</v>
      </c>
      <c r="F145" s="498" t="s">
        <v>282</v>
      </c>
      <c r="G145" s="500">
        <v>0</v>
      </c>
      <c r="H145" s="500">
        <v>592.19999999989523</v>
      </c>
      <c r="I145" s="500">
        <v>0</v>
      </c>
      <c r="J145" s="527">
        <v>0</v>
      </c>
      <c r="K145" s="527"/>
      <c r="L145" s="415"/>
    </row>
    <row r="146" spans="1:12" ht="12.2" customHeight="1">
      <c r="A146" s="415"/>
      <c r="B146" s="415"/>
      <c r="C146" s="415"/>
      <c r="D146" s="415"/>
      <c r="E146" s="415"/>
      <c r="F146" s="495" t="s">
        <v>43</v>
      </c>
      <c r="G146" s="496">
        <v>630508.93410000007</v>
      </c>
      <c r="H146" s="496">
        <v>983812.93439963681</v>
      </c>
      <c r="I146" s="496">
        <v>4490.0899978627904</v>
      </c>
      <c r="J146" s="529">
        <v>7010.09</v>
      </c>
      <c r="K146" s="529"/>
      <c r="L146" s="415"/>
    </row>
    <row r="147" spans="1:12" ht="11.25" customHeight="1">
      <c r="A147" s="415"/>
      <c r="B147" s="415"/>
      <c r="C147" s="415"/>
      <c r="D147" s="415"/>
      <c r="E147" s="415"/>
      <c r="F147" s="495" t="s">
        <v>89</v>
      </c>
      <c r="G147" s="415"/>
      <c r="H147" s="501">
        <v>353304</v>
      </c>
      <c r="I147" s="415"/>
      <c r="J147" s="501">
        <v>2520</v>
      </c>
      <c r="K147" s="415"/>
      <c r="L147" s="415"/>
    </row>
    <row r="148" spans="1:12" ht="10.5" customHeight="1">
      <c r="A148" s="528" t="s">
        <v>440</v>
      </c>
      <c r="B148" s="528"/>
      <c r="C148" s="528" t="s">
        <v>441</v>
      </c>
      <c r="D148" s="528"/>
      <c r="E148" s="528"/>
      <c r="F148" s="528"/>
      <c r="G148" s="415"/>
      <c r="H148" s="415"/>
      <c r="I148" s="415"/>
      <c r="J148" s="415"/>
      <c r="K148" s="415"/>
      <c r="L148" s="415"/>
    </row>
    <row r="149" spans="1:12" ht="12.2" customHeight="1">
      <c r="A149" s="415"/>
      <c r="B149" s="415"/>
      <c r="C149" s="415"/>
      <c r="D149" s="415"/>
      <c r="E149" s="415"/>
      <c r="F149" s="495" t="s">
        <v>278</v>
      </c>
      <c r="G149" s="496">
        <v>0</v>
      </c>
      <c r="H149" s="496">
        <v>0</v>
      </c>
      <c r="I149" s="496">
        <v>0</v>
      </c>
      <c r="J149" s="529">
        <v>0</v>
      </c>
      <c r="K149" s="529"/>
      <c r="L149" s="529"/>
    </row>
    <row r="150" spans="1:12" ht="12.2" customHeight="1">
      <c r="A150" s="497">
        <v>3</v>
      </c>
      <c r="B150" s="498" t="s">
        <v>435</v>
      </c>
      <c r="C150" s="499">
        <v>41415</v>
      </c>
      <c r="D150" s="498" t="s">
        <v>371</v>
      </c>
      <c r="E150" s="499">
        <v>41275</v>
      </c>
      <c r="F150" s="498"/>
      <c r="G150" s="500">
        <v>0</v>
      </c>
      <c r="H150" s="500">
        <v>13210200</v>
      </c>
      <c r="I150" s="500">
        <v>0</v>
      </c>
      <c r="J150" s="527">
        <v>13210200</v>
      </c>
      <c r="K150" s="527"/>
      <c r="L150" s="415"/>
    </row>
    <row r="151" spans="1:12" ht="12.95" customHeight="1">
      <c r="A151" s="497">
        <v>381</v>
      </c>
      <c r="B151" s="498" t="s">
        <v>280</v>
      </c>
      <c r="C151" s="499">
        <v>41416</v>
      </c>
      <c r="D151" s="498" t="s">
        <v>114</v>
      </c>
      <c r="E151" s="499">
        <v>41292</v>
      </c>
      <c r="F151" s="530" t="s">
        <v>746</v>
      </c>
      <c r="G151" s="500">
        <v>597639.9</v>
      </c>
      <c r="H151" s="500">
        <v>0</v>
      </c>
      <c r="I151" s="500">
        <v>597639.9</v>
      </c>
      <c r="J151" s="527">
        <v>0</v>
      </c>
      <c r="K151" s="527"/>
      <c r="L151" s="415"/>
    </row>
    <row r="152" spans="1:12" ht="6" customHeight="1">
      <c r="A152" s="415"/>
      <c r="B152" s="415"/>
      <c r="C152" s="415"/>
      <c r="D152" s="415"/>
      <c r="E152" s="415"/>
      <c r="F152" s="530"/>
      <c r="G152" s="415"/>
      <c r="H152" s="415"/>
      <c r="I152" s="415"/>
      <c r="J152" s="415"/>
      <c r="K152" s="415"/>
      <c r="L152" s="415"/>
    </row>
    <row r="153" spans="1:12" ht="12.2" customHeight="1">
      <c r="A153" s="497">
        <v>382</v>
      </c>
      <c r="B153" s="498" t="s">
        <v>280</v>
      </c>
      <c r="C153" s="499">
        <v>41416</v>
      </c>
      <c r="D153" s="498" t="s">
        <v>118</v>
      </c>
      <c r="E153" s="499">
        <v>41373</v>
      </c>
      <c r="F153" s="530" t="s">
        <v>391</v>
      </c>
      <c r="G153" s="500">
        <v>686525.1</v>
      </c>
      <c r="H153" s="500">
        <v>0</v>
      </c>
      <c r="I153" s="500">
        <v>686525.1</v>
      </c>
      <c r="J153" s="527">
        <v>0</v>
      </c>
      <c r="K153" s="527"/>
      <c r="L153" s="415"/>
    </row>
    <row r="154" spans="1:12" ht="6" customHeight="1">
      <c r="A154" s="415"/>
      <c r="B154" s="415"/>
      <c r="C154" s="415"/>
      <c r="D154" s="415"/>
      <c r="E154" s="415"/>
      <c r="F154" s="530"/>
      <c r="G154" s="415"/>
      <c r="H154" s="415"/>
      <c r="I154" s="415"/>
      <c r="J154" s="415"/>
      <c r="K154" s="415"/>
      <c r="L154" s="415"/>
    </row>
    <row r="155" spans="1:12" ht="12.95" customHeight="1">
      <c r="A155" s="497">
        <v>383</v>
      </c>
      <c r="B155" s="498" t="s">
        <v>280</v>
      </c>
      <c r="C155" s="499">
        <v>41514</v>
      </c>
      <c r="D155" s="498" t="s">
        <v>108</v>
      </c>
      <c r="E155" s="499">
        <v>41409</v>
      </c>
      <c r="F155" s="530" t="s">
        <v>396</v>
      </c>
      <c r="G155" s="500">
        <v>1471543.7</v>
      </c>
      <c r="H155" s="500">
        <v>0</v>
      </c>
      <c r="I155" s="500">
        <v>1471543.7</v>
      </c>
      <c r="J155" s="527">
        <v>0</v>
      </c>
      <c r="K155" s="527"/>
      <c r="L155" s="415"/>
    </row>
    <row r="156" spans="1:12" ht="6" customHeight="1">
      <c r="A156" s="415"/>
      <c r="B156" s="415"/>
      <c r="C156" s="415"/>
      <c r="D156" s="415"/>
      <c r="E156" s="415"/>
      <c r="F156" s="530"/>
      <c r="G156" s="415"/>
      <c r="H156" s="415"/>
      <c r="I156" s="415"/>
      <c r="J156" s="415"/>
      <c r="K156" s="415"/>
      <c r="L156" s="415"/>
    </row>
    <row r="157" spans="1:12" ht="12.2" customHeight="1">
      <c r="A157" s="497">
        <v>384</v>
      </c>
      <c r="B157" s="498" t="s">
        <v>280</v>
      </c>
      <c r="C157" s="499">
        <v>41514</v>
      </c>
      <c r="D157" s="498" t="s">
        <v>398</v>
      </c>
      <c r="E157" s="499">
        <v>41457</v>
      </c>
      <c r="F157" s="530" t="s">
        <v>747</v>
      </c>
      <c r="G157" s="500">
        <v>1223701.1200000001</v>
      </c>
      <c r="H157" s="500">
        <v>0</v>
      </c>
      <c r="I157" s="500">
        <v>1223701.1200000001</v>
      </c>
      <c r="J157" s="527">
        <v>0</v>
      </c>
      <c r="K157" s="527"/>
      <c r="L157" s="415"/>
    </row>
    <row r="158" spans="1:12" ht="6" customHeight="1">
      <c r="A158" s="415"/>
      <c r="B158" s="415"/>
      <c r="C158" s="415"/>
      <c r="D158" s="415"/>
      <c r="E158" s="415"/>
      <c r="F158" s="530"/>
      <c r="G158" s="415"/>
      <c r="H158" s="415"/>
      <c r="I158" s="415"/>
      <c r="J158" s="415"/>
      <c r="K158" s="415"/>
      <c r="L158" s="415"/>
    </row>
    <row r="159" spans="1:12" ht="12.95" customHeight="1">
      <c r="A159" s="497">
        <v>385</v>
      </c>
      <c r="B159" s="498" t="s">
        <v>280</v>
      </c>
      <c r="C159" s="499">
        <v>41514</v>
      </c>
      <c r="D159" s="498" t="s">
        <v>400</v>
      </c>
      <c r="E159" s="499">
        <v>41478</v>
      </c>
      <c r="F159" s="530" t="s">
        <v>396</v>
      </c>
      <c r="G159" s="500">
        <v>467840.64</v>
      </c>
      <c r="H159" s="500">
        <v>0</v>
      </c>
      <c r="I159" s="500">
        <v>467840.64</v>
      </c>
      <c r="J159" s="527">
        <v>0</v>
      </c>
      <c r="K159" s="527"/>
      <c r="L159" s="415"/>
    </row>
    <row r="160" spans="1:12" ht="6" customHeight="1">
      <c r="A160" s="415"/>
      <c r="B160" s="415"/>
      <c r="C160" s="415"/>
      <c r="D160" s="415"/>
      <c r="E160" s="415"/>
      <c r="F160" s="530"/>
      <c r="G160" s="415"/>
      <c r="H160" s="415"/>
      <c r="I160" s="415"/>
      <c r="J160" s="415"/>
      <c r="K160" s="415"/>
      <c r="L160" s="415"/>
    </row>
    <row r="161" spans="1:12" ht="12.2" customHeight="1">
      <c r="A161" s="497">
        <v>386</v>
      </c>
      <c r="B161" s="498" t="s">
        <v>280</v>
      </c>
      <c r="C161" s="499">
        <v>41571</v>
      </c>
      <c r="D161" s="498" t="s">
        <v>403</v>
      </c>
      <c r="E161" s="499">
        <v>41537</v>
      </c>
      <c r="F161" s="530" t="s">
        <v>748</v>
      </c>
      <c r="G161" s="500">
        <v>455550.4</v>
      </c>
      <c r="H161" s="500">
        <v>0</v>
      </c>
      <c r="I161" s="500">
        <v>455550.4</v>
      </c>
      <c r="J161" s="527">
        <v>0</v>
      </c>
      <c r="K161" s="527"/>
      <c r="L161" s="415"/>
    </row>
    <row r="162" spans="1:12" ht="6" customHeight="1">
      <c r="A162" s="415"/>
      <c r="B162" s="415"/>
      <c r="C162" s="415"/>
      <c r="D162" s="415"/>
      <c r="E162" s="415"/>
      <c r="F162" s="530"/>
      <c r="G162" s="415"/>
      <c r="H162" s="415"/>
      <c r="I162" s="415"/>
      <c r="J162" s="415"/>
      <c r="K162" s="415"/>
      <c r="L162" s="415"/>
    </row>
    <row r="163" spans="1:12" ht="12.95" customHeight="1">
      <c r="A163" s="497">
        <v>387</v>
      </c>
      <c r="B163" s="498" t="s">
        <v>280</v>
      </c>
      <c r="C163" s="499">
        <v>41571</v>
      </c>
      <c r="D163" s="498" t="s">
        <v>404</v>
      </c>
      <c r="E163" s="499">
        <v>41537</v>
      </c>
      <c r="F163" s="530" t="s">
        <v>405</v>
      </c>
      <c r="G163" s="500">
        <v>1784849.85</v>
      </c>
      <c r="H163" s="500">
        <v>0</v>
      </c>
      <c r="I163" s="500">
        <v>1784849.85</v>
      </c>
      <c r="J163" s="527">
        <v>0</v>
      </c>
      <c r="K163" s="527"/>
      <c r="L163" s="415"/>
    </row>
    <row r="164" spans="1:12" ht="5.25" customHeight="1">
      <c r="A164" s="415"/>
      <c r="B164" s="415"/>
      <c r="C164" s="415"/>
      <c r="D164" s="415"/>
      <c r="E164" s="415"/>
      <c r="F164" s="530"/>
      <c r="G164" s="415"/>
      <c r="H164" s="415"/>
      <c r="I164" s="415"/>
      <c r="J164" s="415"/>
      <c r="K164" s="415"/>
      <c r="L164" s="415"/>
    </row>
    <row r="165" spans="1:12" ht="12.2" customHeight="1">
      <c r="A165" s="415"/>
      <c r="B165" s="415"/>
      <c r="C165" s="415"/>
      <c r="D165" s="415"/>
      <c r="E165" s="415"/>
      <c r="F165" s="495" t="s">
        <v>43</v>
      </c>
      <c r="G165" s="496">
        <v>6687650.7100000009</v>
      </c>
      <c r="H165" s="496">
        <v>13210200</v>
      </c>
      <c r="I165" s="496">
        <v>6687650.7100000009</v>
      </c>
      <c r="J165" s="529">
        <v>13210200</v>
      </c>
      <c r="K165" s="529"/>
      <c r="L165" s="415"/>
    </row>
    <row r="166" spans="1:12" ht="11.25" customHeight="1">
      <c r="A166" s="415"/>
      <c r="B166" s="415"/>
      <c r="C166" s="415"/>
      <c r="D166" s="415"/>
      <c r="E166" s="415"/>
      <c r="F166" s="495" t="s">
        <v>89</v>
      </c>
      <c r="G166" s="415"/>
      <c r="H166" s="501">
        <v>6522549.29</v>
      </c>
      <c r="I166" s="415"/>
      <c r="J166" s="501">
        <v>6522549.29</v>
      </c>
      <c r="K166" s="415"/>
      <c r="L166" s="415"/>
    </row>
    <row r="167" spans="1:12" ht="10.5" customHeight="1">
      <c r="A167" s="528" t="s">
        <v>442</v>
      </c>
      <c r="B167" s="528"/>
      <c r="C167" s="528" t="s">
        <v>443</v>
      </c>
      <c r="D167" s="528"/>
      <c r="E167" s="528"/>
      <c r="F167" s="528"/>
      <c r="G167" s="415"/>
      <c r="H167" s="415"/>
      <c r="I167" s="415"/>
      <c r="J167" s="415"/>
      <c r="K167" s="415"/>
      <c r="L167" s="415"/>
    </row>
    <row r="168" spans="1:12" ht="12.2" customHeight="1">
      <c r="A168" s="415"/>
      <c r="B168" s="415"/>
      <c r="C168" s="415"/>
      <c r="D168" s="415"/>
      <c r="E168" s="415"/>
      <c r="F168" s="495" t="s">
        <v>278</v>
      </c>
      <c r="G168" s="496">
        <v>0</v>
      </c>
      <c r="H168" s="496">
        <v>0</v>
      </c>
      <c r="I168" s="496">
        <v>0</v>
      </c>
      <c r="J168" s="529">
        <v>0</v>
      </c>
      <c r="K168" s="529"/>
      <c r="L168" s="529"/>
    </row>
    <row r="169" spans="1:12" ht="12.2" customHeight="1">
      <c r="A169" s="497">
        <v>379</v>
      </c>
      <c r="B169" s="498" t="s">
        <v>280</v>
      </c>
      <c r="C169" s="499">
        <v>41706</v>
      </c>
      <c r="D169" s="498" t="s">
        <v>444</v>
      </c>
      <c r="E169" s="499">
        <v>41457</v>
      </c>
      <c r="F169" s="530" t="s">
        <v>749</v>
      </c>
      <c r="G169" s="500">
        <v>11914237.51</v>
      </c>
      <c r="H169" s="500">
        <v>0</v>
      </c>
      <c r="I169" s="500">
        <v>84666.269968732231</v>
      </c>
      <c r="J169" s="527">
        <v>0</v>
      </c>
      <c r="K169" s="527"/>
      <c r="L169" s="415"/>
    </row>
    <row r="170" spans="1:12" ht="14.45" customHeight="1">
      <c r="A170" s="415"/>
      <c r="B170" s="415"/>
      <c r="C170" s="415"/>
      <c r="D170" s="415"/>
      <c r="E170" s="415"/>
      <c r="F170" s="530"/>
      <c r="G170" s="415"/>
      <c r="H170" s="415"/>
      <c r="I170" s="415"/>
      <c r="J170" s="415"/>
      <c r="K170" s="415"/>
      <c r="L170" s="415"/>
    </row>
    <row r="171" spans="1:12" ht="12.95" customHeight="1">
      <c r="A171" s="497">
        <v>198</v>
      </c>
      <c r="B171" s="498" t="s">
        <v>280</v>
      </c>
      <c r="C171" s="499">
        <v>41558</v>
      </c>
      <c r="D171" s="498" t="s">
        <v>445</v>
      </c>
      <c r="E171" s="499">
        <v>41488</v>
      </c>
      <c r="F171" s="498"/>
      <c r="G171" s="500">
        <v>11861418.988</v>
      </c>
      <c r="H171" s="500">
        <v>0</v>
      </c>
      <c r="I171" s="500">
        <v>84706.269999285869</v>
      </c>
      <c r="J171" s="527">
        <v>0</v>
      </c>
      <c r="K171" s="527"/>
      <c r="L171" s="415"/>
    </row>
    <row r="172" spans="1:12" ht="12.95" customHeight="1">
      <c r="A172" s="497">
        <v>240</v>
      </c>
      <c r="B172" s="498" t="s">
        <v>90</v>
      </c>
      <c r="C172" s="499">
        <v>41612</v>
      </c>
      <c r="D172" s="498" t="s">
        <v>377</v>
      </c>
      <c r="E172" s="499">
        <v>41521</v>
      </c>
      <c r="F172" s="498"/>
      <c r="G172" s="500">
        <v>0</v>
      </c>
      <c r="H172" s="500">
        <v>1381579.8699999999</v>
      </c>
      <c r="I172" s="500">
        <v>0</v>
      </c>
      <c r="J172" s="527">
        <v>9854.35</v>
      </c>
      <c r="K172" s="527"/>
      <c r="L172" s="415"/>
    </row>
    <row r="173" spans="1:12" ht="12.2" customHeight="1">
      <c r="A173" s="497">
        <v>246</v>
      </c>
      <c r="B173" s="498" t="s">
        <v>90</v>
      </c>
      <c r="C173" s="499">
        <v>41612</v>
      </c>
      <c r="D173" s="498" t="s">
        <v>378</v>
      </c>
      <c r="E173" s="499">
        <v>41527</v>
      </c>
      <c r="F173" s="498"/>
      <c r="G173" s="500">
        <v>0</v>
      </c>
      <c r="H173" s="500">
        <v>1449200.3417999998</v>
      </c>
      <c r="I173" s="500">
        <v>0</v>
      </c>
      <c r="J173" s="527">
        <v>10352.91</v>
      </c>
      <c r="K173" s="527"/>
      <c r="L173" s="415"/>
    </row>
    <row r="174" spans="1:12" ht="12.95" customHeight="1">
      <c r="A174" s="497">
        <v>245</v>
      </c>
      <c r="B174" s="498" t="s">
        <v>90</v>
      </c>
      <c r="C174" s="499">
        <v>41612</v>
      </c>
      <c r="D174" s="498" t="s">
        <v>379</v>
      </c>
      <c r="E174" s="499">
        <v>41529</v>
      </c>
      <c r="F174" s="498"/>
      <c r="G174" s="500">
        <v>0</v>
      </c>
      <c r="H174" s="500">
        <v>1771971.825</v>
      </c>
      <c r="I174" s="500">
        <v>0</v>
      </c>
      <c r="J174" s="527">
        <v>12658.75</v>
      </c>
      <c r="K174" s="527"/>
      <c r="L174" s="415"/>
    </row>
    <row r="175" spans="1:12" ht="12.2" customHeight="1">
      <c r="A175" s="497">
        <v>242</v>
      </c>
      <c r="B175" s="498" t="s">
        <v>90</v>
      </c>
      <c r="C175" s="499">
        <v>41612</v>
      </c>
      <c r="D175" s="498" t="s">
        <v>380</v>
      </c>
      <c r="E175" s="499">
        <v>41530</v>
      </c>
      <c r="F175" s="498"/>
      <c r="G175" s="500">
        <v>0</v>
      </c>
      <c r="H175" s="500">
        <v>1933357.5665999998</v>
      </c>
      <c r="I175" s="500">
        <v>0</v>
      </c>
      <c r="J175" s="527">
        <v>13811.67</v>
      </c>
      <c r="K175" s="527"/>
      <c r="L175" s="415"/>
    </row>
    <row r="176" spans="1:12" ht="12.95" customHeight="1">
      <c r="A176" s="497">
        <v>244</v>
      </c>
      <c r="B176" s="498" t="s">
        <v>90</v>
      </c>
      <c r="C176" s="499">
        <v>41612</v>
      </c>
      <c r="D176" s="498" t="s">
        <v>381</v>
      </c>
      <c r="E176" s="499">
        <v>41541</v>
      </c>
      <c r="F176" s="498"/>
      <c r="G176" s="500">
        <v>0</v>
      </c>
      <c r="H176" s="500">
        <v>2023864.4351999997</v>
      </c>
      <c r="I176" s="500">
        <v>0</v>
      </c>
      <c r="J176" s="527">
        <v>14458.24</v>
      </c>
      <c r="K176" s="527"/>
      <c r="L176" s="415"/>
    </row>
    <row r="177" spans="1:12" ht="12.2" customHeight="1">
      <c r="A177" s="497">
        <v>241</v>
      </c>
      <c r="B177" s="498" t="s">
        <v>90</v>
      </c>
      <c r="C177" s="499">
        <v>41612</v>
      </c>
      <c r="D177" s="498" t="s">
        <v>382</v>
      </c>
      <c r="E177" s="499">
        <v>41545</v>
      </c>
      <c r="F177" s="498"/>
      <c r="G177" s="500">
        <v>0</v>
      </c>
      <c r="H177" s="500">
        <v>1303080.8189999999</v>
      </c>
      <c r="I177" s="500">
        <v>0</v>
      </c>
      <c r="J177" s="527">
        <v>9309.0499999999993</v>
      </c>
      <c r="K177" s="527"/>
      <c r="L177" s="415"/>
    </row>
    <row r="178" spans="1:12" ht="12.95" customHeight="1">
      <c r="A178" s="497">
        <v>436</v>
      </c>
      <c r="B178" s="498" t="s">
        <v>90</v>
      </c>
      <c r="C178" s="499">
        <v>41612</v>
      </c>
      <c r="D178" s="498" t="s">
        <v>383</v>
      </c>
      <c r="E178" s="499">
        <v>41552</v>
      </c>
      <c r="F178" s="530" t="s">
        <v>784</v>
      </c>
      <c r="G178" s="500">
        <v>0</v>
      </c>
      <c r="H178" s="500">
        <v>2192338.764</v>
      </c>
      <c r="I178" s="500">
        <v>0</v>
      </c>
      <c r="J178" s="527">
        <v>15661.800000000001</v>
      </c>
      <c r="K178" s="527"/>
      <c r="L178" s="415"/>
    </row>
    <row r="179" spans="1:12" ht="23.45" customHeight="1">
      <c r="A179" s="415"/>
      <c r="B179" s="415"/>
      <c r="C179" s="415"/>
      <c r="D179" s="415"/>
      <c r="E179" s="415"/>
      <c r="F179" s="530"/>
      <c r="G179" s="415"/>
      <c r="H179" s="415"/>
      <c r="I179" s="415"/>
      <c r="J179" s="415"/>
      <c r="K179" s="415"/>
      <c r="L179" s="415"/>
    </row>
    <row r="180" spans="1:12" ht="12.95" customHeight="1">
      <c r="A180" s="497">
        <v>439</v>
      </c>
      <c r="B180" s="498" t="s">
        <v>90</v>
      </c>
      <c r="C180" s="499">
        <v>41612</v>
      </c>
      <c r="D180" s="498" t="s">
        <v>384</v>
      </c>
      <c r="E180" s="499">
        <v>41580</v>
      </c>
      <c r="F180" s="530" t="s">
        <v>785</v>
      </c>
      <c r="G180" s="500">
        <v>0</v>
      </c>
      <c r="H180" s="500">
        <v>1866702.63512</v>
      </c>
      <c r="I180" s="500">
        <v>0</v>
      </c>
      <c r="J180" s="527">
        <v>13204.376</v>
      </c>
      <c r="K180" s="527"/>
      <c r="L180" s="415"/>
    </row>
    <row r="181" spans="1:12" ht="23.45" customHeight="1">
      <c r="A181" s="415"/>
      <c r="B181" s="415"/>
      <c r="C181" s="415"/>
      <c r="D181" s="415"/>
      <c r="E181" s="415"/>
      <c r="F181" s="530"/>
      <c r="G181" s="415"/>
      <c r="H181" s="415"/>
      <c r="I181" s="415"/>
      <c r="J181" s="415"/>
      <c r="K181" s="415"/>
      <c r="L181" s="415"/>
    </row>
    <row r="182" spans="1:12" ht="12.2" customHeight="1">
      <c r="A182" s="497">
        <v>438</v>
      </c>
      <c r="B182" s="498" t="s">
        <v>90</v>
      </c>
      <c r="C182" s="499">
        <v>41612</v>
      </c>
      <c r="D182" s="498" t="s">
        <v>385</v>
      </c>
      <c r="E182" s="499">
        <v>41584</v>
      </c>
      <c r="F182" s="530" t="s">
        <v>786</v>
      </c>
      <c r="G182" s="500">
        <v>0</v>
      </c>
      <c r="H182" s="500">
        <v>1878797.4041000002</v>
      </c>
      <c r="I182" s="500">
        <v>0</v>
      </c>
      <c r="J182" s="527">
        <v>13289.93</v>
      </c>
      <c r="K182" s="527"/>
      <c r="L182" s="415"/>
    </row>
    <row r="183" spans="1:12" ht="23.45" customHeight="1">
      <c r="A183" s="415"/>
      <c r="B183" s="415"/>
      <c r="C183" s="415"/>
      <c r="D183" s="415"/>
      <c r="E183" s="415"/>
      <c r="F183" s="530"/>
      <c r="G183" s="415"/>
      <c r="H183" s="415"/>
      <c r="I183" s="415"/>
      <c r="J183" s="415"/>
      <c r="K183" s="415"/>
      <c r="L183" s="415"/>
    </row>
    <row r="184" spans="1:12" ht="12.95" customHeight="1">
      <c r="A184" s="497">
        <v>437</v>
      </c>
      <c r="B184" s="498" t="s">
        <v>90</v>
      </c>
      <c r="C184" s="499">
        <v>41612</v>
      </c>
      <c r="D184" s="498" t="s">
        <v>386</v>
      </c>
      <c r="E184" s="499">
        <v>41591</v>
      </c>
      <c r="F184" s="530" t="s">
        <v>787</v>
      </c>
      <c r="G184" s="500">
        <v>0</v>
      </c>
      <c r="H184" s="500">
        <v>2140893.4099000003</v>
      </c>
      <c r="I184" s="500">
        <v>0</v>
      </c>
      <c r="J184" s="527">
        <v>15280.09</v>
      </c>
      <c r="K184" s="527"/>
      <c r="L184" s="415"/>
    </row>
    <row r="185" spans="1:12" ht="14.45" customHeight="1">
      <c r="A185" s="415"/>
      <c r="B185" s="415"/>
      <c r="C185" s="415"/>
      <c r="D185" s="415"/>
      <c r="E185" s="415"/>
      <c r="F185" s="530"/>
      <c r="G185" s="415"/>
      <c r="H185" s="415"/>
      <c r="I185" s="415"/>
      <c r="J185" s="415"/>
      <c r="K185" s="415"/>
      <c r="L185" s="415"/>
    </row>
    <row r="186" spans="1:12" ht="12.2" customHeight="1">
      <c r="A186" s="497">
        <v>416</v>
      </c>
      <c r="B186" s="498" t="s">
        <v>90</v>
      </c>
      <c r="C186" s="499">
        <v>41709</v>
      </c>
      <c r="D186" s="498" t="s">
        <v>769</v>
      </c>
      <c r="E186" s="499">
        <v>41611</v>
      </c>
      <c r="F186" s="498" t="s">
        <v>446</v>
      </c>
      <c r="G186" s="500">
        <v>0</v>
      </c>
      <c r="H186" s="500">
        <v>2033384.2047000004</v>
      </c>
      <c r="I186" s="500">
        <v>0</v>
      </c>
      <c r="J186" s="527">
        <v>14512.77</v>
      </c>
      <c r="K186" s="527"/>
      <c r="L186" s="415"/>
    </row>
    <row r="187" spans="1:12" ht="12.95" customHeight="1">
      <c r="A187" s="497">
        <v>294</v>
      </c>
      <c r="B187" s="498" t="s">
        <v>90</v>
      </c>
      <c r="C187" s="499">
        <v>41697</v>
      </c>
      <c r="D187" s="498" t="s">
        <v>387</v>
      </c>
      <c r="E187" s="499">
        <v>41618</v>
      </c>
      <c r="F187" s="498" t="s">
        <v>446</v>
      </c>
      <c r="G187" s="500">
        <v>0</v>
      </c>
      <c r="H187" s="500">
        <v>1401615.0225</v>
      </c>
      <c r="I187" s="500">
        <v>0</v>
      </c>
      <c r="J187" s="527">
        <v>9993.69</v>
      </c>
      <c r="K187" s="527"/>
      <c r="L187" s="415"/>
    </row>
    <row r="188" spans="1:12" ht="12.95" customHeight="1">
      <c r="A188" s="497">
        <v>435</v>
      </c>
      <c r="B188" s="498" t="s">
        <v>90</v>
      </c>
      <c r="C188" s="499">
        <v>41697</v>
      </c>
      <c r="D188" s="498" t="s">
        <v>388</v>
      </c>
      <c r="E188" s="499">
        <v>41620</v>
      </c>
      <c r="F188" s="498" t="s">
        <v>447</v>
      </c>
      <c r="G188" s="500">
        <v>0</v>
      </c>
      <c r="H188" s="500">
        <v>2368428.6079999995</v>
      </c>
      <c r="I188" s="500">
        <v>0</v>
      </c>
      <c r="J188" s="527">
        <v>16889.599999999999</v>
      </c>
      <c r="K188" s="527"/>
      <c r="L188" s="415"/>
    </row>
    <row r="189" spans="1:12" ht="12.2" customHeight="1">
      <c r="A189" s="497">
        <v>342</v>
      </c>
      <c r="B189" s="498" t="s">
        <v>281</v>
      </c>
      <c r="C189" s="499">
        <v>41699</v>
      </c>
      <c r="D189" s="498" t="s">
        <v>122</v>
      </c>
      <c r="E189" s="499">
        <v>41639</v>
      </c>
      <c r="F189" s="530" t="s">
        <v>408</v>
      </c>
      <c r="G189" s="500">
        <v>87762.773821309209</v>
      </c>
      <c r="H189" s="500">
        <v>0</v>
      </c>
      <c r="I189" s="500">
        <v>0</v>
      </c>
      <c r="J189" s="527">
        <v>0</v>
      </c>
      <c r="K189" s="527"/>
      <c r="L189" s="415"/>
    </row>
    <row r="190" spans="1:12" ht="6" customHeight="1">
      <c r="A190" s="415"/>
      <c r="B190" s="415"/>
      <c r="C190" s="415"/>
      <c r="D190" s="415"/>
      <c r="E190" s="415"/>
      <c r="F190" s="530"/>
      <c r="G190" s="415"/>
      <c r="H190" s="415"/>
      <c r="I190" s="415"/>
      <c r="J190" s="415"/>
      <c r="K190" s="415"/>
      <c r="L190" s="415"/>
    </row>
    <row r="191" spans="1:12" ht="12.95" customHeight="1">
      <c r="A191" s="497">
        <v>426</v>
      </c>
      <c r="B191" s="498" t="s">
        <v>279</v>
      </c>
      <c r="C191" s="499">
        <v>41709</v>
      </c>
      <c r="D191" s="498" t="s">
        <v>107</v>
      </c>
      <c r="E191" s="499">
        <v>41639</v>
      </c>
      <c r="F191" s="530" t="s">
        <v>770</v>
      </c>
      <c r="G191" s="500">
        <v>0</v>
      </c>
      <c r="H191" s="500">
        <v>13362.462</v>
      </c>
      <c r="I191" s="500">
        <v>0</v>
      </c>
      <c r="J191" s="527">
        <v>95.31</v>
      </c>
      <c r="K191" s="527"/>
      <c r="L191" s="415"/>
    </row>
    <row r="192" spans="1:12" ht="5.25" customHeight="1">
      <c r="A192" s="415"/>
      <c r="B192" s="415"/>
      <c r="C192" s="415"/>
      <c r="D192" s="415"/>
      <c r="E192" s="415"/>
      <c r="F192" s="530"/>
      <c r="G192" s="415"/>
      <c r="H192" s="415"/>
      <c r="I192" s="415"/>
      <c r="J192" s="415"/>
      <c r="K192" s="415"/>
      <c r="L192" s="415"/>
    </row>
    <row r="193" spans="1:12" ht="12.95" customHeight="1">
      <c r="A193" s="497">
        <v>433</v>
      </c>
      <c r="B193" s="498" t="s">
        <v>279</v>
      </c>
      <c r="C193" s="499">
        <v>41712</v>
      </c>
      <c r="D193" s="498" t="s">
        <v>788</v>
      </c>
      <c r="E193" s="499">
        <v>41639</v>
      </c>
      <c r="F193" s="498" t="s">
        <v>789</v>
      </c>
      <c r="G193" s="500">
        <v>0</v>
      </c>
      <c r="H193" s="500">
        <v>0.56000000000000005</v>
      </c>
      <c r="I193" s="500">
        <v>0</v>
      </c>
      <c r="J193" s="527">
        <v>3.9942938659058491E-3</v>
      </c>
      <c r="K193" s="527"/>
      <c r="L193" s="415"/>
    </row>
    <row r="194" spans="1:12" ht="12.95" customHeight="1">
      <c r="A194" s="507">
        <v>440</v>
      </c>
      <c r="B194" s="498" t="s">
        <v>100</v>
      </c>
      <c r="C194" s="499">
        <v>41639</v>
      </c>
      <c r="D194" s="498" t="s">
        <v>100</v>
      </c>
      <c r="E194" s="499">
        <v>41639</v>
      </c>
      <c r="F194" s="498" t="s">
        <v>282</v>
      </c>
      <c r="G194" s="500">
        <v>0</v>
      </c>
      <c r="H194" s="500">
        <v>104841.34758517011</v>
      </c>
      <c r="I194" s="500">
        <v>0</v>
      </c>
      <c r="J194" s="527">
        <v>0</v>
      </c>
      <c r="K194" s="527"/>
      <c r="L194" s="415"/>
    </row>
    <row r="195" spans="1:12" ht="11.25" customHeight="1">
      <c r="A195" s="415"/>
      <c r="B195" s="415"/>
      <c r="C195" s="415"/>
      <c r="D195" s="415"/>
      <c r="E195" s="415"/>
      <c r="F195" s="495" t="s">
        <v>43</v>
      </c>
      <c r="G195" s="496">
        <v>23863419.271821309</v>
      </c>
      <c r="H195" s="496">
        <v>23863419.27550517</v>
      </c>
      <c r="I195" s="496">
        <v>169372.5399680181</v>
      </c>
      <c r="J195" s="529">
        <v>169372.53999429385</v>
      </c>
      <c r="K195" s="529"/>
      <c r="L195" s="415"/>
    </row>
    <row r="196" spans="1:12" ht="11.25" customHeight="1">
      <c r="A196" s="415"/>
      <c r="B196" s="415"/>
      <c r="C196" s="415"/>
      <c r="D196" s="415"/>
      <c r="E196" s="415"/>
      <c r="F196" s="495" t="s">
        <v>89</v>
      </c>
      <c r="G196" s="415"/>
      <c r="H196" s="501">
        <v>0</v>
      </c>
      <c r="I196" s="415"/>
      <c r="J196" s="501">
        <v>0</v>
      </c>
      <c r="K196" s="415"/>
      <c r="L196" s="415"/>
    </row>
    <row r="197" spans="1:12" ht="10.5" customHeight="1">
      <c r="A197" s="528" t="s">
        <v>260</v>
      </c>
      <c r="B197" s="528"/>
      <c r="C197" s="528" t="s">
        <v>448</v>
      </c>
      <c r="D197" s="528"/>
      <c r="E197" s="528"/>
      <c r="F197" s="528"/>
      <c r="G197" s="415"/>
      <c r="H197" s="415"/>
      <c r="I197" s="415"/>
      <c r="J197" s="415"/>
      <c r="K197" s="415"/>
      <c r="L197" s="415"/>
    </row>
    <row r="198" spans="1:12" ht="12.2" customHeight="1">
      <c r="A198" s="415"/>
      <c r="B198" s="415"/>
      <c r="C198" s="415"/>
      <c r="D198" s="415"/>
      <c r="E198" s="415"/>
      <c r="F198" s="495" t="s">
        <v>278</v>
      </c>
      <c r="G198" s="496">
        <v>0</v>
      </c>
      <c r="H198" s="496">
        <v>0</v>
      </c>
      <c r="I198" s="496">
        <v>0</v>
      </c>
      <c r="J198" s="529">
        <v>0</v>
      </c>
      <c r="K198" s="529"/>
      <c r="L198" s="529"/>
    </row>
    <row r="199" spans="1:12" ht="12.95" customHeight="1">
      <c r="A199" s="497">
        <v>371</v>
      </c>
      <c r="B199" s="498" t="s">
        <v>90</v>
      </c>
      <c r="C199" s="499">
        <v>41563</v>
      </c>
      <c r="D199" s="498" t="s">
        <v>449</v>
      </c>
      <c r="E199" s="499">
        <v>41306</v>
      </c>
      <c r="F199" s="498" t="s">
        <v>450</v>
      </c>
      <c r="G199" s="500">
        <v>0</v>
      </c>
      <c r="H199" s="500">
        <v>87564.765599999999</v>
      </c>
      <c r="I199" s="500">
        <v>0</v>
      </c>
      <c r="J199" s="527">
        <v>627.12</v>
      </c>
      <c r="K199" s="527"/>
      <c r="L199" s="415"/>
    </row>
    <row r="200" spans="1:12" ht="12.2" customHeight="1">
      <c r="A200" s="497">
        <v>342</v>
      </c>
      <c r="B200" s="498" t="s">
        <v>281</v>
      </c>
      <c r="C200" s="499">
        <v>41699</v>
      </c>
      <c r="D200" s="498" t="s">
        <v>122</v>
      </c>
      <c r="E200" s="499">
        <v>41639</v>
      </c>
      <c r="F200" s="530" t="s">
        <v>408</v>
      </c>
      <c r="G200" s="500">
        <v>0</v>
      </c>
      <c r="H200" s="500">
        <v>428.95007999998052</v>
      </c>
      <c r="I200" s="500">
        <v>0</v>
      </c>
      <c r="J200" s="527">
        <v>0</v>
      </c>
      <c r="K200" s="527"/>
      <c r="L200" s="415"/>
    </row>
    <row r="201" spans="1:12" ht="6" customHeight="1">
      <c r="A201" s="415"/>
      <c r="B201" s="415"/>
      <c r="C201" s="415"/>
      <c r="D201" s="415"/>
      <c r="E201" s="415"/>
      <c r="F201" s="530"/>
      <c r="G201" s="415"/>
      <c r="H201" s="415"/>
      <c r="I201" s="415"/>
      <c r="J201" s="415"/>
      <c r="K201" s="415"/>
      <c r="L201" s="415"/>
    </row>
    <row r="202" spans="1:12" ht="12.95" customHeight="1">
      <c r="A202" s="497">
        <v>350</v>
      </c>
      <c r="B202" s="498" t="s">
        <v>90</v>
      </c>
      <c r="C202" s="499">
        <v>41704</v>
      </c>
      <c r="D202" s="498" t="s">
        <v>603</v>
      </c>
      <c r="E202" s="499">
        <v>41639</v>
      </c>
      <c r="F202" s="498" t="s">
        <v>606</v>
      </c>
      <c r="G202" s="500">
        <v>0</v>
      </c>
      <c r="H202" s="500">
        <v>-87922.223999999987</v>
      </c>
      <c r="I202" s="500">
        <v>0</v>
      </c>
      <c r="J202" s="527">
        <v>-627.12</v>
      </c>
      <c r="K202" s="527"/>
      <c r="L202" s="415"/>
    </row>
    <row r="203" spans="1:12" ht="12.2" customHeight="1">
      <c r="A203" s="507">
        <v>440</v>
      </c>
      <c r="B203" s="498" t="s">
        <v>100</v>
      </c>
      <c r="C203" s="499">
        <v>41639</v>
      </c>
      <c r="D203" s="498" t="s">
        <v>100</v>
      </c>
      <c r="E203" s="499">
        <v>41639</v>
      </c>
      <c r="F203" s="498" t="s">
        <v>282</v>
      </c>
      <c r="G203" s="500">
        <v>71.491679999991902</v>
      </c>
      <c r="H203" s="500">
        <v>0</v>
      </c>
      <c r="I203" s="500">
        <v>0</v>
      </c>
      <c r="J203" s="527">
        <v>0</v>
      </c>
      <c r="K203" s="527"/>
      <c r="L203" s="415"/>
    </row>
    <row r="204" spans="1:12" ht="11.25" customHeight="1">
      <c r="A204" s="415"/>
      <c r="B204" s="415"/>
      <c r="C204" s="415"/>
      <c r="D204" s="415"/>
      <c r="E204" s="415"/>
      <c r="F204" s="495" t="s">
        <v>43</v>
      </c>
      <c r="G204" s="496">
        <v>71.491679999991902</v>
      </c>
      <c r="H204" s="496">
        <v>71.49167999997735</v>
      </c>
      <c r="I204" s="496">
        <v>0</v>
      </c>
      <c r="J204" s="529">
        <v>0</v>
      </c>
      <c r="K204" s="529"/>
      <c r="L204" s="415"/>
    </row>
    <row r="205" spans="1:12" ht="12.2" customHeight="1">
      <c r="A205" s="415"/>
      <c r="B205" s="415"/>
      <c r="C205" s="415"/>
      <c r="D205" s="415"/>
      <c r="E205" s="415"/>
      <c r="F205" s="495" t="s">
        <v>89</v>
      </c>
      <c r="G205" s="501">
        <v>0</v>
      </c>
      <c r="H205" s="415"/>
      <c r="I205" s="415"/>
      <c r="J205" s="415"/>
      <c r="K205" s="415"/>
      <c r="L205" s="415"/>
    </row>
    <row r="206" spans="1:12" ht="9.75" customHeight="1">
      <c r="A206" s="528" t="s">
        <v>261</v>
      </c>
      <c r="B206" s="528"/>
      <c r="C206" s="528" t="s">
        <v>451</v>
      </c>
      <c r="D206" s="528"/>
      <c r="E206" s="528"/>
      <c r="F206" s="528"/>
      <c r="G206" s="415"/>
      <c r="H206" s="415"/>
      <c r="I206" s="415"/>
      <c r="J206" s="415"/>
      <c r="K206" s="415"/>
      <c r="L206" s="415"/>
    </row>
    <row r="207" spans="1:12" ht="12.2" customHeight="1">
      <c r="A207" s="415"/>
      <c r="B207" s="415"/>
      <c r="C207" s="415"/>
      <c r="D207" s="415"/>
      <c r="E207" s="415"/>
      <c r="F207" s="495" t="s">
        <v>278</v>
      </c>
      <c r="G207" s="496">
        <v>0</v>
      </c>
      <c r="H207" s="496">
        <v>0</v>
      </c>
      <c r="I207" s="496">
        <v>0</v>
      </c>
      <c r="J207" s="529">
        <v>0</v>
      </c>
      <c r="K207" s="529"/>
      <c r="L207" s="529"/>
    </row>
    <row r="208" spans="1:12" ht="12.95" customHeight="1">
      <c r="A208" s="497">
        <v>370</v>
      </c>
      <c r="B208" s="498" t="s">
        <v>90</v>
      </c>
      <c r="C208" s="499">
        <v>41563</v>
      </c>
      <c r="D208" s="498" t="s">
        <v>128</v>
      </c>
      <c r="E208" s="499">
        <v>41306</v>
      </c>
      <c r="F208" s="498" t="s">
        <v>450</v>
      </c>
      <c r="G208" s="500">
        <v>0</v>
      </c>
      <c r="H208" s="500">
        <v>84351.879300000001</v>
      </c>
      <c r="I208" s="500">
        <v>0</v>
      </c>
      <c r="J208" s="527">
        <v>604.11</v>
      </c>
      <c r="K208" s="527"/>
      <c r="L208" s="415"/>
    </row>
    <row r="209" spans="1:12" ht="12.95" customHeight="1">
      <c r="A209" s="497">
        <v>342</v>
      </c>
      <c r="B209" s="498" t="s">
        <v>281</v>
      </c>
      <c r="C209" s="499">
        <v>41699</v>
      </c>
      <c r="D209" s="498" t="s">
        <v>122</v>
      </c>
      <c r="E209" s="499">
        <v>41639</v>
      </c>
      <c r="F209" s="530" t="s">
        <v>408</v>
      </c>
      <c r="G209" s="500">
        <v>0</v>
      </c>
      <c r="H209" s="500">
        <v>413.21123999998963</v>
      </c>
      <c r="I209" s="500">
        <v>0</v>
      </c>
      <c r="J209" s="527">
        <v>0</v>
      </c>
      <c r="K209" s="527"/>
      <c r="L209" s="415"/>
    </row>
    <row r="210" spans="1:12" ht="5.25" customHeight="1">
      <c r="A210" s="415"/>
      <c r="B210" s="415"/>
      <c r="C210" s="415"/>
      <c r="D210" s="415"/>
      <c r="E210" s="415"/>
      <c r="F210" s="530"/>
      <c r="G210" s="415"/>
      <c r="H210" s="415"/>
      <c r="I210" s="415"/>
      <c r="J210" s="415"/>
      <c r="K210" s="415"/>
      <c r="L210" s="415"/>
    </row>
    <row r="211" spans="1:12" ht="12.95" customHeight="1">
      <c r="A211" s="497">
        <v>351</v>
      </c>
      <c r="B211" s="498" t="s">
        <v>90</v>
      </c>
      <c r="C211" s="499">
        <v>41704</v>
      </c>
      <c r="D211" s="498" t="s">
        <v>104</v>
      </c>
      <c r="E211" s="499">
        <v>41639</v>
      </c>
      <c r="F211" s="498" t="s">
        <v>606</v>
      </c>
      <c r="G211" s="500">
        <v>0</v>
      </c>
      <c r="H211" s="500">
        <v>-84694.819999999992</v>
      </c>
      <c r="I211" s="500">
        <v>0</v>
      </c>
      <c r="J211" s="527">
        <v>-604.1</v>
      </c>
      <c r="K211" s="527"/>
      <c r="L211" s="415"/>
    </row>
    <row r="212" spans="1:12" ht="12.95" customHeight="1">
      <c r="A212" s="497">
        <v>433</v>
      </c>
      <c r="B212" s="498" t="s">
        <v>279</v>
      </c>
      <c r="C212" s="499">
        <v>41712</v>
      </c>
      <c r="D212" s="498" t="s">
        <v>788</v>
      </c>
      <c r="E212" s="499">
        <v>41639</v>
      </c>
      <c r="F212" s="498" t="s">
        <v>789</v>
      </c>
      <c r="G212" s="500">
        <v>1.4</v>
      </c>
      <c r="H212" s="500">
        <v>0</v>
      </c>
      <c r="I212" s="500">
        <v>9.9857346647646214E-3</v>
      </c>
      <c r="J212" s="527">
        <v>0</v>
      </c>
      <c r="K212" s="527"/>
      <c r="L212" s="415"/>
    </row>
    <row r="213" spans="1:12" ht="12.2" customHeight="1">
      <c r="A213" s="507">
        <v>440</v>
      </c>
      <c r="B213" s="498" t="s">
        <v>100</v>
      </c>
      <c r="C213" s="499">
        <v>41639</v>
      </c>
      <c r="D213" s="498" t="s">
        <v>100</v>
      </c>
      <c r="E213" s="499">
        <v>41639</v>
      </c>
      <c r="F213" s="498" t="s">
        <v>282</v>
      </c>
      <c r="G213" s="500">
        <v>68.868539999999001</v>
      </c>
      <c r="H213" s="500">
        <v>0</v>
      </c>
      <c r="I213" s="500">
        <v>0</v>
      </c>
      <c r="J213" s="527">
        <v>0</v>
      </c>
      <c r="K213" s="527"/>
      <c r="L213" s="415"/>
    </row>
    <row r="214" spans="1:12" ht="11.25" customHeight="1">
      <c r="A214" s="415"/>
      <c r="B214" s="415"/>
      <c r="C214" s="415"/>
      <c r="D214" s="415"/>
      <c r="E214" s="415"/>
      <c r="F214" s="495" t="s">
        <v>43</v>
      </c>
      <c r="G214" s="496">
        <v>70.268539999999007</v>
      </c>
      <c r="H214" s="496">
        <v>70.270539999983157</v>
      </c>
      <c r="I214" s="496">
        <v>9.9857346647646197E-3</v>
      </c>
      <c r="J214" s="529">
        <v>9.9999999999909051E-3</v>
      </c>
      <c r="K214" s="529"/>
      <c r="L214" s="415"/>
    </row>
    <row r="215" spans="1:12" ht="12.2" customHeight="1">
      <c r="A215" s="415"/>
      <c r="B215" s="415"/>
      <c r="C215" s="415"/>
      <c r="D215" s="415"/>
      <c r="E215" s="415"/>
      <c r="F215" s="495" t="s">
        <v>89</v>
      </c>
      <c r="G215" s="415"/>
      <c r="H215" s="501">
        <v>0</v>
      </c>
      <c r="I215" s="415"/>
      <c r="J215" s="501">
        <v>0</v>
      </c>
      <c r="K215" s="415"/>
      <c r="L215" s="415"/>
    </row>
    <row r="216" spans="1:12" ht="9.75" customHeight="1">
      <c r="A216" s="528" t="s">
        <v>262</v>
      </c>
      <c r="B216" s="528"/>
      <c r="C216" s="528" t="s">
        <v>452</v>
      </c>
      <c r="D216" s="528"/>
      <c r="E216" s="528"/>
      <c r="F216" s="528"/>
      <c r="G216" s="415"/>
      <c r="H216" s="415"/>
      <c r="I216" s="415"/>
      <c r="J216" s="415"/>
      <c r="K216" s="415"/>
      <c r="L216" s="415"/>
    </row>
    <row r="217" spans="1:12" ht="12.2" customHeight="1">
      <c r="A217" s="415"/>
      <c r="B217" s="415"/>
      <c r="C217" s="415"/>
      <c r="D217" s="415"/>
      <c r="E217" s="415"/>
      <c r="F217" s="495" t="s">
        <v>278</v>
      </c>
      <c r="G217" s="496">
        <v>0</v>
      </c>
      <c r="H217" s="496">
        <v>0</v>
      </c>
      <c r="I217" s="496">
        <v>0</v>
      </c>
      <c r="J217" s="529">
        <v>0</v>
      </c>
      <c r="K217" s="529"/>
      <c r="L217" s="529"/>
    </row>
    <row r="218" spans="1:12" ht="12.95" customHeight="1">
      <c r="A218" s="497">
        <v>216</v>
      </c>
      <c r="B218" s="498" t="s">
        <v>90</v>
      </c>
      <c r="C218" s="499">
        <v>41575</v>
      </c>
      <c r="D218" s="498" t="s">
        <v>93</v>
      </c>
      <c r="E218" s="499">
        <v>41565</v>
      </c>
      <c r="F218" s="498"/>
      <c r="G218" s="500">
        <v>0</v>
      </c>
      <c r="H218" s="500">
        <v>421259.99999999994</v>
      </c>
      <c r="I218" s="500">
        <v>0</v>
      </c>
      <c r="J218" s="527">
        <v>3000</v>
      </c>
      <c r="K218" s="527"/>
      <c r="L218" s="415"/>
    </row>
    <row r="219" spans="1:12" ht="12.95" customHeight="1">
      <c r="A219" s="497">
        <v>229</v>
      </c>
      <c r="B219" s="498" t="s">
        <v>284</v>
      </c>
      <c r="C219" s="499">
        <v>41592</v>
      </c>
      <c r="D219" s="498" t="s">
        <v>453</v>
      </c>
      <c r="E219" s="499">
        <v>41575</v>
      </c>
      <c r="F219" s="498"/>
      <c r="G219" s="500">
        <v>0</v>
      </c>
      <c r="H219" s="500">
        <v>1860</v>
      </c>
      <c r="I219" s="500">
        <v>0</v>
      </c>
      <c r="J219" s="527">
        <v>0</v>
      </c>
      <c r="K219" s="527"/>
      <c r="L219" s="415"/>
    </row>
    <row r="220" spans="1:12" ht="12.2" customHeight="1">
      <c r="A220" s="497">
        <v>230</v>
      </c>
      <c r="B220" s="498" t="s">
        <v>280</v>
      </c>
      <c r="C220" s="499">
        <v>41592</v>
      </c>
      <c r="D220" s="498" t="s">
        <v>453</v>
      </c>
      <c r="E220" s="499">
        <v>41575</v>
      </c>
      <c r="F220" s="498"/>
      <c r="G220" s="500">
        <v>423119.99999999988</v>
      </c>
      <c r="H220" s="500">
        <v>0</v>
      </c>
      <c r="I220" s="500">
        <v>2999.9999999999995</v>
      </c>
      <c r="J220" s="527">
        <v>0</v>
      </c>
      <c r="K220" s="527"/>
      <c r="L220" s="415"/>
    </row>
    <row r="221" spans="1:12" ht="12.95" customHeight="1">
      <c r="A221" s="497">
        <v>342</v>
      </c>
      <c r="B221" s="498" t="s">
        <v>281</v>
      </c>
      <c r="C221" s="499">
        <v>41699</v>
      </c>
      <c r="D221" s="498" t="s">
        <v>122</v>
      </c>
      <c r="E221" s="499">
        <v>41639</v>
      </c>
      <c r="F221" s="530" t="s">
        <v>408</v>
      </c>
      <c r="G221" s="500">
        <v>0</v>
      </c>
      <c r="H221" s="500">
        <v>5.5479176808148498E-12</v>
      </c>
      <c r="I221" s="500">
        <v>0</v>
      </c>
      <c r="J221" s="527">
        <v>0</v>
      </c>
      <c r="K221" s="527"/>
      <c r="L221" s="415"/>
    </row>
    <row r="222" spans="1:12" ht="6" customHeight="1">
      <c r="A222" s="415"/>
      <c r="B222" s="415"/>
      <c r="C222" s="415"/>
      <c r="D222" s="415"/>
      <c r="E222" s="415"/>
      <c r="F222" s="530"/>
      <c r="G222" s="415"/>
      <c r="H222" s="415"/>
      <c r="I222" s="415"/>
      <c r="J222" s="415"/>
      <c r="K222" s="415"/>
      <c r="L222" s="415"/>
    </row>
    <row r="223" spans="1:12" ht="12.2" customHeight="1">
      <c r="A223" s="507">
        <v>440</v>
      </c>
      <c r="B223" s="498" t="s">
        <v>100</v>
      </c>
      <c r="C223" s="499">
        <v>41639</v>
      </c>
      <c r="D223" s="498" t="s">
        <v>100</v>
      </c>
      <c r="E223" s="499">
        <v>41639</v>
      </c>
      <c r="F223" s="498" t="s">
        <v>282</v>
      </c>
      <c r="G223" s="500">
        <v>0</v>
      </c>
      <c r="H223" s="500">
        <v>5.5479176808148571E-12</v>
      </c>
      <c r="I223" s="500">
        <v>0</v>
      </c>
      <c r="J223" s="527">
        <v>0</v>
      </c>
      <c r="K223" s="527"/>
      <c r="L223" s="415"/>
    </row>
    <row r="224" spans="1:12" ht="11.25" customHeight="1">
      <c r="A224" s="415"/>
      <c r="B224" s="415"/>
      <c r="C224" s="415"/>
      <c r="D224" s="415"/>
      <c r="E224" s="415"/>
      <c r="F224" s="495" t="s">
        <v>43</v>
      </c>
      <c r="G224" s="496">
        <v>423120</v>
      </c>
      <c r="H224" s="496">
        <v>423120</v>
      </c>
      <c r="I224" s="496">
        <v>3000</v>
      </c>
      <c r="J224" s="529">
        <v>3000</v>
      </c>
      <c r="K224" s="529"/>
      <c r="L224" s="415"/>
    </row>
    <row r="225" spans="1:12" ht="12.2" customHeight="1">
      <c r="A225" s="415"/>
      <c r="B225" s="415"/>
      <c r="C225" s="415"/>
      <c r="D225" s="415"/>
      <c r="E225" s="415"/>
      <c r="F225" s="495" t="s">
        <v>89</v>
      </c>
      <c r="G225" s="415"/>
      <c r="H225" s="501">
        <v>0</v>
      </c>
      <c r="I225" s="415"/>
      <c r="J225" s="415"/>
      <c r="K225" s="415"/>
      <c r="L225" s="415"/>
    </row>
    <row r="226" spans="1:12" ht="9.75" customHeight="1">
      <c r="A226" s="528" t="s">
        <v>305</v>
      </c>
      <c r="B226" s="528"/>
      <c r="C226" s="528" t="s">
        <v>454</v>
      </c>
      <c r="D226" s="528"/>
      <c r="E226" s="528"/>
      <c r="F226" s="528"/>
      <c r="G226" s="415"/>
      <c r="H226" s="415"/>
      <c r="I226" s="415"/>
      <c r="J226" s="415"/>
      <c r="K226" s="415"/>
      <c r="L226" s="415"/>
    </row>
    <row r="227" spans="1:12" ht="12.95" customHeight="1">
      <c r="A227" s="415"/>
      <c r="B227" s="415"/>
      <c r="C227" s="415"/>
      <c r="D227" s="415"/>
      <c r="E227" s="415"/>
      <c r="F227" s="495" t="s">
        <v>278</v>
      </c>
      <c r="G227" s="496">
        <v>0</v>
      </c>
      <c r="H227" s="496">
        <v>0</v>
      </c>
      <c r="I227" s="496">
        <v>0</v>
      </c>
      <c r="J227" s="529">
        <v>0</v>
      </c>
      <c r="K227" s="529"/>
      <c r="L227" s="529"/>
    </row>
    <row r="228" spans="1:12" ht="12.2" customHeight="1">
      <c r="A228" s="497">
        <v>423</v>
      </c>
      <c r="B228" s="498" t="s">
        <v>90</v>
      </c>
      <c r="C228" s="499">
        <v>41709</v>
      </c>
      <c r="D228" s="498" t="s">
        <v>371</v>
      </c>
      <c r="E228" s="499">
        <v>41429</v>
      </c>
      <c r="F228" s="498" t="s">
        <v>771</v>
      </c>
      <c r="G228" s="500">
        <v>0</v>
      </c>
      <c r="H228" s="500">
        <v>21592832.399999999</v>
      </c>
      <c r="I228" s="500">
        <v>0</v>
      </c>
      <c r="J228" s="527">
        <v>21592832.399999999</v>
      </c>
      <c r="K228" s="527"/>
      <c r="L228" s="415"/>
    </row>
    <row r="229" spans="1:12" ht="12.95" customHeight="1">
      <c r="A229" s="497">
        <v>335</v>
      </c>
      <c r="B229" s="498" t="s">
        <v>90</v>
      </c>
      <c r="C229" s="499">
        <v>41697</v>
      </c>
      <c r="D229" s="498" t="s">
        <v>366</v>
      </c>
      <c r="E229" s="499">
        <v>41631</v>
      </c>
      <c r="F229" s="498" t="s">
        <v>455</v>
      </c>
      <c r="G229" s="500">
        <v>0</v>
      </c>
      <c r="H229" s="500">
        <v>23705625.599999998</v>
      </c>
      <c r="I229" s="500">
        <v>0</v>
      </c>
      <c r="J229" s="527">
        <v>23705625.599999998</v>
      </c>
      <c r="K229" s="527"/>
      <c r="L229" s="415"/>
    </row>
    <row r="230" spans="1:12" ht="12.2" customHeight="1">
      <c r="A230" s="497">
        <v>378</v>
      </c>
      <c r="B230" s="498" t="s">
        <v>279</v>
      </c>
      <c r="C230" s="499">
        <v>41706</v>
      </c>
      <c r="D230" s="498" t="s">
        <v>97</v>
      </c>
      <c r="E230" s="499">
        <v>41639</v>
      </c>
      <c r="F230" s="498" t="s">
        <v>750</v>
      </c>
      <c r="G230" s="500">
        <v>23705625.600000001</v>
      </c>
      <c r="H230" s="500">
        <v>0</v>
      </c>
      <c r="I230" s="500">
        <v>23705625.600000001</v>
      </c>
      <c r="J230" s="527">
        <v>0</v>
      </c>
      <c r="K230" s="527"/>
      <c r="L230" s="415"/>
    </row>
    <row r="231" spans="1:12" ht="12.95" customHeight="1">
      <c r="A231" s="497">
        <v>425</v>
      </c>
      <c r="B231" s="498" t="s">
        <v>279</v>
      </c>
      <c r="C231" s="499">
        <v>41709</v>
      </c>
      <c r="D231" s="498" t="s">
        <v>126</v>
      </c>
      <c r="E231" s="499">
        <v>41639</v>
      </c>
      <c r="F231" s="498" t="s">
        <v>774</v>
      </c>
      <c r="G231" s="500">
        <v>21592832.399999999</v>
      </c>
      <c r="H231" s="500">
        <v>0</v>
      </c>
      <c r="I231" s="500">
        <v>21592832.399999999</v>
      </c>
      <c r="J231" s="527">
        <v>0</v>
      </c>
      <c r="K231" s="527"/>
      <c r="L231" s="415"/>
    </row>
    <row r="232" spans="1:12" ht="11.25" customHeight="1">
      <c r="A232" s="415"/>
      <c r="B232" s="415"/>
      <c r="C232" s="415"/>
      <c r="D232" s="415"/>
      <c r="E232" s="415"/>
      <c r="F232" s="495" t="s">
        <v>43</v>
      </c>
      <c r="G232" s="496">
        <v>45298458</v>
      </c>
      <c r="H232" s="496">
        <v>45298458</v>
      </c>
      <c r="I232" s="496">
        <v>45298458</v>
      </c>
      <c r="J232" s="529">
        <v>45298458</v>
      </c>
      <c r="K232" s="529"/>
      <c r="L232" s="415"/>
    </row>
    <row r="233" spans="1:12" ht="11.25" customHeight="1">
      <c r="A233" s="415"/>
      <c r="B233" s="415"/>
      <c r="C233" s="415"/>
      <c r="D233" s="415"/>
      <c r="E233" s="415"/>
      <c r="F233" s="495" t="s">
        <v>89</v>
      </c>
      <c r="G233" s="415"/>
      <c r="H233" s="415"/>
      <c r="I233" s="415"/>
      <c r="J233" s="415"/>
      <c r="K233" s="415"/>
      <c r="L233" s="415"/>
    </row>
    <row r="234" spans="1:12" ht="10.5" customHeight="1">
      <c r="A234" s="528" t="s">
        <v>456</v>
      </c>
      <c r="B234" s="528"/>
      <c r="C234" s="528" t="s">
        <v>457</v>
      </c>
      <c r="D234" s="528"/>
      <c r="E234" s="528"/>
      <c r="F234" s="528"/>
      <c r="G234" s="415"/>
      <c r="H234" s="415"/>
      <c r="I234" s="415"/>
      <c r="J234" s="415"/>
      <c r="K234" s="415"/>
      <c r="L234" s="415"/>
    </row>
    <row r="235" spans="1:12" ht="12.2" customHeight="1">
      <c r="A235" s="415"/>
      <c r="B235" s="415"/>
      <c r="C235" s="415"/>
      <c r="D235" s="415"/>
      <c r="E235" s="415"/>
      <c r="F235" s="495" t="s">
        <v>278</v>
      </c>
      <c r="G235" s="496">
        <v>0</v>
      </c>
      <c r="H235" s="496">
        <v>0</v>
      </c>
      <c r="I235" s="496">
        <v>0</v>
      </c>
      <c r="J235" s="529">
        <v>0</v>
      </c>
      <c r="K235" s="529"/>
      <c r="L235" s="529"/>
    </row>
    <row r="236" spans="1:12" ht="12.95" customHeight="1">
      <c r="A236" s="497">
        <v>1</v>
      </c>
      <c r="B236" s="498" t="s">
        <v>279</v>
      </c>
      <c r="C236" s="499">
        <v>41415</v>
      </c>
      <c r="D236" s="498" t="s">
        <v>366</v>
      </c>
      <c r="E236" s="499">
        <v>41275</v>
      </c>
      <c r="F236" s="498" t="s">
        <v>367</v>
      </c>
      <c r="G236" s="500">
        <v>0</v>
      </c>
      <c r="H236" s="500">
        <v>171867</v>
      </c>
      <c r="I236" s="500">
        <v>0</v>
      </c>
      <c r="J236" s="527">
        <v>171867</v>
      </c>
      <c r="K236" s="527"/>
      <c r="L236" s="415"/>
    </row>
    <row r="237" spans="1:12" ht="12.2" customHeight="1">
      <c r="A237" s="497">
        <v>392</v>
      </c>
      <c r="B237" s="498" t="s">
        <v>279</v>
      </c>
      <c r="C237" s="499">
        <v>41706</v>
      </c>
      <c r="D237" s="498" t="s">
        <v>98</v>
      </c>
      <c r="E237" s="499">
        <v>41639</v>
      </c>
      <c r="F237" s="498" t="s">
        <v>751</v>
      </c>
      <c r="G237" s="500">
        <v>171867</v>
      </c>
      <c r="H237" s="500">
        <v>0</v>
      </c>
      <c r="I237" s="500">
        <v>171867</v>
      </c>
      <c r="J237" s="527">
        <v>0</v>
      </c>
      <c r="K237" s="527"/>
      <c r="L237" s="415"/>
    </row>
    <row r="238" spans="1:12" ht="11.25" customHeight="1">
      <c r="A238" s="415"/>
      <c r="B238" s="415"/>
      <c r="C238" s="415"/>
      <c r="D238" s="415"/>
      <c r="E238" s="415"/>
      <c r="F238" s="495" t="s">
        <v>43</v>
      </c>
      <c r="G238" s="496">
        <v>171867</v>
      </c>
      <c r="H238" s="496">
        <v>171867</v>
      </c>
      <c r="I238" s="496">
        <v>171867</v>
      </c>
      <c r="J238" s="529">
        <v>171867</v>
      </c>
      <c r="K238" s="529"/>
      <c r="L238" s="415"/>
    </row>
    <row r="239" spans="1:12" ht="12.2" customHeight="1">
      <c r="A239" s="415"/>
      <c r="B239" s="415"/>
      <c r="C239" s="415"/>
      <c r="D239" s="415"/>
      <c r="E239" s="415"/>
      <c r="F239" s="495" t="s">
        <v>89</v>
      </c>
      <c r="G239" s="415"/>
      <c r="H239" s="415"/>
      <c r="I239" s="415"/>
      <c r="J239" s="415"/>
      <c r="K239" s="415"/>
      <c r="L239" s="415"/>
    </row>
    <row r="240" spans="1:12" ht="10.5" customHeight="1">
      <c r="A240" s="528" t="s">
        <v>458</v>
      </c>
      <c r="B240" s="528"/>
      <c r="C240" s="528" t="s">
        <v>454</v>
      </c>
      <c r="D240" s="528"/>
      <c r="E240" s="528"/>
      <c r="F240" s="528"/>
      <c r="G240" s="415"/>
      <c r="H240" s="415"/>
      <c r="I240" s="415"/>
      <c r="J240" s="415"/>
      <c r="K240" s="415"/>
      <c r="L240" s="415"/>
    </row>
    <row r="241" spans="1:12" ht="12.2" customHeight="1">
      <c r="A241" s="415"/>
      <c r="B241" s="415"/>
      <c r="C241" s="415"/>
      <c r="D241" s="415"/>
      <c r="E241" s="415"/>
      <c r="F241" s="495" t="s">
        <v>278</v>
      </c>
      <c r="G241" s="496">
        <v>0</v>
      </c>
      <c r="H241" s="496">
        <v>0</v>
      </c>
      <c r="I241" s="496">
        <v>0</v>
      </c>
      <c r="J241" s="529">
        <v>0</v>
      </c>
      <c r="K241" s="529"/>
      <c r="L241" s="529"/>
    </row>
    <row r="242" spans="1:12" ht="12.2" customHeight="1">
      <c r="A242" s="497">
        <v>422</v>
      </c>
      <c r="B242" s="498" t="s">
        <v>459</v>
      </c>
      <c r="C242" s="499">
        <v>41709</v>
      </c>
      <c r="D242" s="498" t="s">
        <v>371</v>
      </c>
      <c r="E242" s="499">
        <v>41429</v>
      </c>
      <c r="F242" s="498" t="s">
        <v>771</v>
      </c>
      <c r="G242" s="500">
        <v>21592831.199999999</v>
      </c>
      <c r="H242" s="500">
        <v>0</v>
      </c>
      <c r="I242" s="500">
        <v>21592831.199999999</v>
      </c>
      <c r="J242" s="527">
        <v>0</v>
      </c>
      <c r="K242" s="527"/>
      <c r="L242" s="415"/>
    </row>
    <row r="243" spans="1:12" ht="12.95" customHeight="1">
      <c r="A243" s="497">
        <v>322</v>
      </c>
      <c r="B243" s="498" t="s">
        <v>459</v>
      </c>
      <c r="C243" s="499">
        <v>41697</v>
      </c>
      <c r="D243" s="498" t="s">
        <v>366</v>
      </c>
      <c r="E243" s="499">
        <v>41631</v>
      </c>
      <c r="F243" s="498" t="s">
        <v>455</v>
      </c>
      <c r="G243" s="500">
        <v>23705625.599999998</v>
      </c>
      <c r="H243" s="500">
        <v>0</v>
      </c>
      <c r="I243" s="500">
        <v>23705625.599999998</v>
      </c>
      <c r="J243" s="527">
        <v>0</v>
      </c>
      <c r="K243" s="527"/>
      <c r="L243" s="415"/>
    </row>
    <row r="244" spans="1:12" ht="12.2" customHeight="1">
      <c r="A244" s="497">
        <v>378</v>
      </c>
      <c r="B244" s="498" t="s">
        <v>279</v>
      </c>
      <c r="C244" s="499">
        <v>41706</v>
      </c>
      <c r="D244" s="498" t="s">
        <v>97</v>
      </c>
      <c r="E244" s="499">
        <v>41639</v>
      </c>
      <c r="F244" s="498" t="s">
        <v>750</v>
      </c>
      <c r="G244" s="500">
        <v>0</v>
      </c>
      <c r="H244" s="500">
        <v>23705625.600000001</v>
      </c>
      <c r="I244" s="500">
        <v>0</v>
      </c>
      <c r="J244" s="527">
        <v>23705625.600000001</v>
      </c>
      <c r="K244" s="527"/>
      <c r="L244" s="415"/>
    </row>
    <row r="245" spans="1:12" ht="12.95" customHeight="1">
      <c r="A245" s="497">
        <v>425</v>
      </c>
      <c r="B245" s="498" t="s">
        <v>279</v>
      </c>
      <c r="C245" s="499">
        <v>41709</v>
      </c>
      <c r="D245" s="498" t="s">
        <v>126</v>
      </c>
      <c r="E245" s="499">
        <v>41639</v>
      </c>
      <c r="F245" s="498" t="s">
        <v>774</v>
      </c>
      <c r="G245" s="500">
        <v>0</v>
      </c>
      <c r="H245" s="500">
        <v>21592831.199999999</v>
      </c>
      <c r="I245" s="500">
        <v>0</v>
      </c>
      <c r="J245" s="527">
        <v>21592831.199999999</v>
      </c>
      <c r="K245" s="527"/>
      <c r="L245" s="415"/>
    </row>
    <row r="246" spans="1:12" ht="11.25" customHeight="1">
      <c r="A246" s="415"/>
      <c r="B246" s="415"/>
      <c r="C246" s="415"/>
      <c r="D246" s="415"/>
      <c r="E246" s="415"/>
      <c r="F246" s="495" t="s">
        <v>43</v>
      </c>
      <c r="G246" s="496">
        <v>45298456.799999997</v>
      </c>
      <c r="H246" s="496">
        <v>45298456.799999997</v>
      </c>
      <c r="I246" s="496">
        <v>45298456.799999997</v>
      </c>
      <c r="J246" s="529">
        <v>45298456.799999997</v>
      </c>
      <c r="K246" s="529"/>
      <c r="L246" s="415"/>
    </row>
    <row r="247" spans="1:12" ht="11.25" customHeight="1">
      <c r="A247" s="415"/>
      <c r="B247" s="415"/>
      <c r="C247" s="415"/>
      <c r="D247" s="415"/>
      <c r="E247" s="415"/>
      <c r="F247" s="495" t="s">
        <v>89</v>
      </c>
      <c r="G247" s="415"/>
      <c r="H247" s="501">
        <v>0</v>
      </c>
      <c r="I247" s="415"/>
      <c r="J247" s="501">
        <v>0</v>
      </c>
      <c r="K247" s="415"/>
      <c r="L247" s="415"/>
    </row>
    <row r="248" spans="1:12" ht="10.5" customHeight="1">
      <c r="A248" s="528" t="s">
        <v>752</v>
      </c>
      <c r="B248" s="528"/>
      <c r="C248" s="528" t="s">
        <v>263</v>
      </c>
      <c r="D248" s="528"/>
      <c r="E248" s="528"/>
      <c r="F248" s="528"/>
      <c r="G248" s="415"/>
      <c r="H248" s="415"/>
      <c r="I248" s="415"/>
      <c r="J248" s="415"/>
      <c r="K248" s="415"/>
      <c r="L248" s="415"/>
    </row>
    <row r="249" spans="1:12" ht="12.2" customHeight="1">
      <c r="A249" s="415"/>
      <c r="B249" s="415"/>
      <c r="C249" s="415"/>
      <c r="D249" s="415"/>
      <c r="E249" s="415"/>
      <c r="F249" s="495" t="s">
        <v>278</v>
      </c>
      <c r="G249" s="496">
        <v>0</v>
      </c>
      <c r="H249" s="496">
        <v>0</v>
      </c>
      <c r="I249" s="496">
        <v>0</v>
      </c>
      <c r="J249" s="529">
        <v>0</v>
      </c>
      <c r="K249" s="529"/>
      <c r="L249" s="529"/>
    </row>
    <row r="250" spans="1:12" ht="12.95" customHeight="1">
      <c r="A250" s="497">
        <v>389</v>
      </c>
      <c r="B250" s="498" t="s">
        <v>280</v>
      </c>
      <c r="C250" s="499">
        <v>41514</v>
      </c>
      <c r="D250" s="498" t="s">
        <v>460</v>
      </c>
      <c r="E250" s="499">
        <v>41472</v>
      </c>
      <c r="F250" s="530" t="s">
        <v>461</v>
      </c>
      <c r="G250" s="500">
        <v>7076664</v>
      </c>
      <c r="H250" s="500">
        <v>0</v>
      </c>
      <c r="I250" s="500">
        <v>50400</v>
      </c>
      <c r="J250" s="527">
        <v>0</v>
      </c>
      <c r="K250" s="527"/>
      <c r="L250" s="415"/>
    </row>
    <row r="251" spans="1:12" ht="14.45" customHeight="1">
      <c r="A251" s="415"/>
      <c r="B251" s="415"/>
      <c r="C251" s="415"/>
      <c r="D251" s="415"/>
      <c r="E251" s="415"/>
      <c r="F251" s="530"/>
      <c r="G251" s="415"/>
      <c r="H251" s="415"/>
      <c r="I251" s="415"/>
      <c r="J251" s="415"/>
      <c r="K251" s="415"/>
      <c r="L251" s="415"/>
    </row>
    <row r="252" spans="1:12" ht="12.2" customHeight="1">
      <c r="A252" s="497">
        <v>390</v>
      </c>
      <c r="B252" s="498" t="s">
        <v>280</v>
      </c>
      <c r="C252" s="499">
        <v>41592</v>
      </c>
      <c r="D252" s="498" t="s">
        <v>462</v>
      </c>
      <c r="E252" s="499">
        <v>41572</v>
      </c>
      <c r="F252" s="530" t="s">
        <v>753</v>
      </c>
      <c r="G252" s="500">
        <v>7044408</v>
      </c>
      <c r="H252" s="500">
        <v>0</v>
      </c>
      <c r="I252" s="500">
        <v>50399.999999999993</v>
      </c>
      <c r="J252" s="527">
        <v>0</v>
      </c>
      <c r="K252" s="527"/>
      <c r="L252" s="415"/>
    </row>
    <row r="253" spans="1:12" ht="6" customHeight="1">
      <c r="A253" s="415"/>
      <c r="B253" s="415"/>
      <c r="C253" s="415"/>
      <c r="D253" s="415"/>
      <c r="E253" s="415"/>
      <c r="F253" s="530"/>
      <c r="G253" s="415"/>
      <c r="H253" s="415"/>
      <c r="I253" s="415"/>
      <c r="J253" s="415"/>
      <c r="K253" s="415"/>
      <c r="L253" s="415"/>
    </row>
    <row r="254" spans="1:12" ht="12.95" customHeight="1">
      <c r="A254" s="497">
        <v>391</v>
      </c>
      <c r="B254" s="498" t="s">
        <v>280</v>
      </c>
      <c r="C254" s="499">
        <v>41656</v>
      </c>
      <c r="D254" s="498" t="s">
        <v>464</v>
      </c>
      <c r="E254" s="499">
        <v>41621</v>
      </c>
      <c r="F254" s="530" t="s">
        <v>465</v>
      </c>
      <c r="G254" s="500">
        <v>35398440</v>
      </c>
      <c r="H254" s="500">
        <v>0</v>
      </c>
      <c r="I254" s="500">
        <v>252000</v>
      </c>
      <c r="J254" s="527">
        <v>0</v>
      </c>
      <c r="K254" s="527"/>
      <c r="L254" s="415"/>
    </row>
    <row r="255" spans="1:12" ht="6" customHeight="1">
      <c r="A255" s="415"/>
      <c r="B255" s="415"/>
      <c r="C255" s="415"/>
      <c r="D255" s="415"/>
      <c r="E255" s="415"/>
      <c r="F255" s="530"/>
      <c r="G255" s="415"/>
      <c r="H255" s="415"/>
      <c r="I255" s="415"/>
      <c r="J255" s="415"/>
      <c r="K255" s="415"/>
      <c r="L255" s="415"/>
    </row>
    <row r="256" spans="1:12" ht="12.2" customHeight="1">
      <c r="A256" s="507">
        <v>440</v>
      </c>
      <c r="B256" s="498" t="s">
        <v>100</v>
      </c>
      <c r="C256" s="499">
        <v>41639</v>
      </c>
      <c r="D256" s="498" t="s">
        <v>100</v>
      </c>
      <c r="E256" s="499">
        <v>41639</v>
      </c>
      <c r="F256" s="498" t="s">
        <v>282</v>
      </c>
      <c r="G256" s="500">
        <v>0</v>
      </c>
      <c r="H256" s="500">
        <v>56952.000000007451</v>
      </c>
      <c r="I256" s="500">
        <v>0</v>
      </c>
      <c r="J256" s="527">
        <v>0</v>
      </c>
      <c r="K256" s="527"/>
      <c r="L256" s="415"/>
    </row>
    <row r="257" spans="1:12" ht="12.2" customHeight="1">
      <c r="A257" s="415"/>
      <c r="B257" s="415"/>
      <c r="C257" s="415"/>
      <c r="D257" s="415"/>
      <c r="E257" s="415"/>
      <c r="F257" s="495" t="s">
        <v>43</v>
      </c>
      <c r="G257" s="496">
        <v>49519512</v>
      </c>
      <c r="H257" s="496">
        <v>56952.000000007502</v>
      </c>
      <c r="I257" s="496">
        <v>352800</v>
      </c>
      <c r="J257" s="529">
        <v>0</v>
      </c>
      <c r="K257" s="529"/>
      <c r="L257" s="415"/>
    </row>
    <row r="258" spans="1:12" ht="11.25" customHeight="1">
      <c r="A258" s="415"/>
      <c r="B258" s="415"/>
      <c r="C258" s="415"/>
      <c r="D258" s="415"/>
      <c r="E258" s="415"/>
      <c r="F258" s="495" t="s">
        <v>89</v>
      </c>
      <c r="G258" s="501">
        <v>49462560</v>
      </c>
      <c r="H258" s="415"/>
      <c r="I258" s="501">
        <v>352800</v>
      </c>
      <c r="J258" s="415"/>
      <c r="K258" s="415"/>
      <c r="L258" s="415"/>
    </row>
    <row r="259" spans="1:12" ht="10.5" customHeight="1">
      <c r="A259" s="528" t="s">
        <v>141</v>
      </c>
      <c r="B259" s="528"/>
      <c r="C259" s="528" t="s">
        <v>264</v>
      </c>
      <c r="D259" s="528"/>
      <c r="E259" s="528"/>
      <c r="F259" s="528"/>
      <c r="G259" s="415"/>
      <c r="H259" s="415"/>
      <c r="I259" s="415"/>
      <c r="J259" s="415"/>
      <c r="K259" s="415"/>
      <c r="L259" s="415"/>
    </row>
    <row r="260" spans="1:12" ht="12.2" customHeight="1">
      <c r="A260" s="415"/>
      <c r="B260" s="415"/>
      <c r="C260" s="415"/>
      <c r="D260" s="415"/>
      <c r="E260" s="415"/>
      <c r="F260" s="495" t="s">
        <v>278</v>
      </c>
      <c r="G260" s="496">
        <v>0</v>
      </c>
      <c r="H260" s="496">
        <v>0</v>
      </c>
      <c r="I260" s="496">
        <v>0</v>
      </c>
      <c r="J260" s="529">
        <v>0</v>
      </c>
      <c r="K260" s="529"/>
      <c r="L260" s="529"/>
    </row>
    <row r="261" spans="1:12" ht="12.2" customHeight="1">
      <c r="A261" s="497">
        <v>1</v>
      </c>
      <c r="B261" s="498" t="s">
        <v>279</v>
      </c>
      <c r="C261" s="499">
        <v>41415</v>
      </c>
      <c r="D261" s="498" t="s">
        <v>366</v>
      </c>
      <c r="E261" s="499">
        <v>41275</v>
      </c>
      <c r="F261" s="498" t="s">
        <v>367</v>
      </c>
      <c r="G261" s="500">
        <v>0</v>
      </c>
      <c r="H261" s="500">
        <v>702890</v>
      </c>
      <c r="I261" s="500">
        <v>0</v>
      </c>
      <c r="J261" s="527">
        <v>702890</v>
      </c>
      <c r="K261" s="527"/>
      <c r="L261" s="415"/>
    </row>
    <row r="262" spans="1:12" ht="12.95" customHeight="1">
      <c r="A262" s="497">
        <v>140</v>
      </c>
      <c r="B262" s="498" t="s">
        <v>279</v>
      </c>
      <c r="C262" s="499">
        <v>41485</v>
      </c>
      <c r="D262" s="498" t="s">
        <v>122</v>
      </c>
      <c r="E262" s="499">
        <v>41305</v>
      </c>
      <c r="F262" s="498"/>
      <c r="G262" s="500">
        <v>0</v>
      </c>
      <c r="H262" s="500">
        <v>72082</v>
      </c>
      <c r="I262" s="500">
        <v>0</v>
      </c>
      <c r="J262" s="527">
        <v>72082</v>
      </c>
      <c r="K262" s="527"/>
      <c r="L262" s="415"/>
    </row>
    <row r="263" spans="1:12" ht="12.2" customHeight="1">
      <c r="A263" s="497">
        <v>141</v>
      </c>
      <c r="B263" s="498" t="s">
        <v>279</v>
      </c>
      <c r="C263" s="499">
        <v>41485</v>
      </c>
      <c r="D263" s="498" t="s">
        <v>107</v>
      </c>
      <c r="E263" s="499">
        <v>41333</v>
      </c>
      <c r="F263" s="498" t="s">
        <v>466</v>
      </c>
      <c r="G263" s="500">
        <v>0</v>
      </c>
      <c r="H263" s="500">
        <v>72082</v>
      </c>
      <c r="I263" s="500">
        <v>0</v>
      </c>
      <c r="J263" s="527">
        <v>72082</v>
      </c>
      <c r="K263" s="527"/>
      <c r="L263" s="415"/>
    </row>
    <row r="264" spans="1:12" ht="12.95" customHeight="1">
      <c r="A264" s="497">
        <v>142</v>
      </c>
      <c r="B264" s="498" t="s">
        <v>279</v>
      </c>
      <c r="C264" s="499">
        <v>41485</v>
      </c>
      <c r="D264" s="498" t="s">
        <v>120</v>
      </c>
      <c r="E264" s="499">
        <v>41364</v>
      </c>
      <c r="F264" s="498" t="s">
        <v>467</v>
      </c>
      <c r="G264" s="500">
        <v>0</v>
      </c>
      <c r="H264" s="500">
        <v>72082</v>
      </c>
      <c r="I264" s="500">
        <v>0</v>
      </c>
      <c r="J264" s="527">
        <v>72082</v>
      </c>
      <c r="K264" s="527"/>
      <c r="L264" s="415"/>
    </row>
    <row r="265" spans="1:12" ht="12.95" customHeight="1">
      <c r="A265" s="497">
        <v>143</v>
      </c>
      <c r="B265" s="498" t="s">
        <v>279</v>
      </c>
      <c r="C265" s="499">
        <v>41485</v>
      </c>
      <c r="D265" s="498" t="s">
        <v>93</v>
      </c>
      <c r="E265" s="499">
        <v>41394</v>
      </c>
      <c r="F265" s="498" t="s">
        <v>468</v>
      </c>
      <c r="G265" s="500">
        <v>0</v>
      </c>
      <c r="H265" s="500">
        <v>24640</v>
      </c>
      <c r="I265" s="500">
        <v>0</v>
      </c>
      <c r="J265" s="527">
        <v>24640</v>
      </c>
      <c r="K265" s="527"/>
      <c r="L265" s="415"/>
    </row>
    <row r="266" spans="1:12" ht="12.2" customHeight="1">
      <c r="A266" s="497">
        <v>144</v>
      </c>
      <c r="B266" s="498" t="s">
        <v>279</v>
      </c>
      <c r="C266" s="499">
        <v>41485</v>
      </c>
      <c r="D266" s="498" t="s">
        <v>95</v>
      </c>
      <c r="E266" s="499">
        <v>41425</v>
      </c>
      <c r="F266" s="498" t="s">
        <v>469</v>
      </c>
      <c r="G266" s="500">
        <v>0</v>
      </c>
      <c r="H266" s="500">
        <v>26640</v>
      </c>
      <c r="I266" s="500">
        <v>0</v>
      </c>
      <c r="J266" s="527">
        <v>26640</v>
      </c>
      <c r="K266" s="527"/>
      <c r="L266" s="415"/>
    </row>
    <row r="267" spans="1:12" ht="12.95" customHeight="1">
      <c r="A267" s="497">
        <v>145</v>
      </c>
      <c r="B267" s="498" t="s">
        <v>279</v>
      </c>
      <c r="C267" s="499">
        <v>41485</v>
      </c>
      <c r="D267" s="498" t="s">
        <v>96</v>
      </c>
      <c r="E267" s="499">
        <v>41455</v>
      </c>
      <c r="F267" s="498" t="s">
        <v>470</v>
      </c>
      <c r="G267" s="500">
        <v>0</v>
      </c>
      <c r="H267" s="500">
        <v>26640</v>
      </c>
      <c r="I267" s="500">
        <v>0</v>
      </c>
      <c r="J267" s="527">
        <v>26640</v>
      </c>
      <c r="K267" s="527"/>
      <c r="L267" s="415"/>
    </row>
    <row r="268" spans="1:12" ht="12.2" customHeight="1">
      <c r="A268" s="497">
        <v>149</v>
      </c>
      <c r="B268" s="498" t="s">
        <v>279</v>
      </c>
      <c r="C268" s="499">
        <v>41502</v>
      </c>
      <c r="D268" s="498" t="s">
        <v>97</v>
      </c>
      <c r="E268" s="499">
        <v>41486</v>
      </c>
      <c r="F268" s="498"/>
      <c r="G268" s="500">
        <v>0</v>
      </c>
      <c r="H268" s="500">
        <v>26640</v>
      </c>
      <c r="I268" s="500">
        <v>0</v>
      </c>
      <c r="J268" s="527">
        <v>26640</v>
      </c>
      <c r="K268" s="527"/>
      <c r="L268" s="415"/>
    </row>
    <row r="269" spans="1:12" ht="12.95" customHeight="1">
      <c r="A269" s="497">
        <v>185</v>
      </c>
      <c r="B269" s="498" t="s">
        <v>279</v>
      </c>
      <c r="C269" s="499">
        <v>41502</v>
      </c>
      <c r="D269" s="498" t="s">
        <v>126</v>
      </c>
      <c r="E269" s="499">
        <v>41517</v>
      </c>
      <c r="F269" s="498" t="s">
        <v>471</v>
      </c>
      <c r="G269" s="500">
        <v>0</v>
      </c>
      <c r="H269" s="500">
        <v>26640</v>
      </c>
      <c r="I269" s="500">
        <v>0</v>
      </c>
      <c r="J269" s="527">
        <v>26640</v>
      </c>
      <c r="K269" s="527"/>
      <c r="L269" s="415"/>
    </row>
    <row r="270" spans="1:12" ht="12.2" customHeight="1">
      <c r="A270" s="497">
        <v>211</v>
      </c>
      <c r="B270" s="498" t="s">
        <v>279</v>
      </c>
      <c r="C270" s="499">
        <v>41502</v>
      </c>
      <c r="D270" s="498" t="s">
        <v>114</v>
      </c>
      <c r="E270" s="499">
        <v>41547</v>
      </c>
      <c r="F270" s="498" t="s">
        <v>472</v>
      </c>
      <c r="G270" s="500">
        <v>0</v>
      </c>
      <c r="H270" s="500">
        <v>26640</v>
      </c>
      <c r="I270" s="500">
        <v>0</v>
      </c>
      <c r="J270" s="527">
        <v>26640</v>
      </c>
      <c r="K270" s="527"/>
      <c r="L270" s="415"/>
    </row>
    <row r="271" spans="1:12" ht="12.95" customHeight="1">
      <c r="A271" s="497">
        <v>231</v>
      </c>
      <c r="B271" s="498" t="s">
        <v>279</v>
      </c>
      <c r="C271" s="499">
        <v>41596</v>
      </c>
      <c r="D271" s="498" t="s">
        <v>98</v>
      </c>
      <c r="E271" s="499">
        <v>41577</v>
      </c>
      <c r="F271" s="498" t="s">
        <v>286</v>
      </c>
      <c r="G271" s="500">
        <v>0</v>
      </c>
      <c r="H271" s="500">
        <v>26640</v>
      </c>
      <c r="I271" s="500">
        <v>0</v>
      </c>
      <c r="J271" s="527">
        <v>26640</v>
      </c>
      <c r="K271" s="527"/>
      <c r="L271" s="415"/>
    </row>
    <row r="272" spans="1:12" ht="12.95" customHeight="1">
      <c r="A272" s="497">
        <v>260</v>
      </c>
      <c r="B272" s="498" t="s">
        <v>279</v>
      </c>
      <c r="C272" s="499">
        <v>41635</v>
      </c>
      <c r="D272" s="498" t="s">
        <v>101</v>
      </c>
      <c r="E272" s="499">
        <v>41608</v>
      </c>
      <c r="F272" s="498" t="s">
        <v>287</v>
      </c>
      <c r="G272" s="500">
        <v>0</v>
      </c>
      <c r="H272" s="500">
        <v>26640</v>
      </c>
      <c r="I272" s="500">
        <v>0</v>
      </c>
      <c r="J272" s="527">
        <v>26640</v>
      </c>
      <c r="K272" s="527"/>
      <c r="L272" s="415"/>
    </row>
    <row r="273" spans="1:12" ht="12.2" customHeight="1">
      <c r="A273" s="497">
        <v>289</v>
      </c>
      <c r="B273" s="498" t="s">
        <v>279</v>
      </c>
      <c r="C273" s="499">
        <v>41665</v>
      </c>
      <c r="D273" s="498" t="s">
        <v>99</v>
      </c>
      <c r="E273" s="499">
        <v>41638</v>
      </c>
      <c r="F273" s="498" t="s">
        <v>288</v>
      </c>
      <c r="G273" s="500">
        <v>0</v>
      </c>
      <c r="H273" s="500">
        <v>26640</v>
      </c>
      <c r="I273" s="500">
        <v>0</v>
      </c>
      <c r="J273" s="527">
        <v>26640</v>
      </c>
      <c r="K273" s="527"/>
      <c r="L273" s="415"/>
    </row>
    <row r="274" spans="1:12" ht="11.25" customHeight="1">
      <c r="A274" s="415"/>
      <c r="B274" s="415"/>
      <c r="C274" s="415"/>
      <c r="D274" s="415"/>
      <c r="E274" s="415"/>
      <c r="F274" s="495" t="s">
        <v>43</v>
      </c>
      <c r="G274" s="496">
        <v>0</v>
      </c>
      <c r="H274" s="496">
        <v>1156896</v>
      </c>
      <c r="I274" s="496">
        <v>0</v>
      </c>
      <c r="J274" s="529">
        <v>1156896</v>
      </c>
      <c r="K274" s="529"/>
      <c r="L274" s="415"/>
    </row>
    <row r="275" spans="1:12" ht="12.2" customHeight="1">
      <c r="A275" s="415"/>
      <c r="B275" s="415"/>
      <c r="C275" s="415"/>
      <c r="D275" s="415"/>
      <c r="E275" s="415"/>
      <c r="F275" s="495" t="s">
        <v>89</v>
      </c>
      <c r="G275" s="415"/>
      <c r="H275" s="501">
        <v>1156896</v>
      </c>
      <c r="I275" s="415"/>
      <c r="J275" s="501">
        <v>1156896</v>
      </c>
      <c r="K275" s="415"/>
      <c r="L275" s="415"/>
    </row>
    <row r="276" spans="1:12" ht="9.75" customHeight="1">
      <c r="A276" s="528" t="s">
        <v>3</v>
      </c>
      <c r="B276" s="528"/>
      <c r="C276" s="528" t="s">
        <v>133</v>
      </c>
      <c r="D276" s="528"/>
      <c r="E276" s="528"/>
      <c r="F276" s="528"/>
      <c r="G276" s="415"/>
      <c r="H276" s="415"/>
      <c r="I276" s="415"/>
      <c r="J276" s="415"/>
      <c r="K276" s="415"/>
      <c r="L276" s="415"/>
    </row>
    <row r="277" spans="1:12" ht="12.2" customHeight="1">
      <c r="A277" s="415"/>
      <c r="B277" s="415"/>
      <c r="C277" s="415"/>
      <c r="D277" s="415"/>
      <c r="E277" s="415"/>
      <c r="F277" s="495" t="s">
        <v>278</v>
      </c>
      <c r="G277" s="496">
        <v>0</v>
      </c>
      <c r="H277" s="496">
        <v>0</v>
      </c>
      <c r="I277" s="496">
        <v>0</v>
      </c>
      <c r="J277" s="529">
        <v>0</v>
      </c>
      <c r="K277" s="529"/>
      <c r="L277" s="529"/>
    </row>
    <row r="278" spans="1:12" ht="12.95" customHeight="1">
      <c r="A278" s="497">
        <v>1</v>
      </c>
      <c r="B278" s="498" t="s">
        <v>279</v>
      </c>
      <c r="C278" s="499">
        <v>41415</v>
      </c>
      <c r="D278" s="498" t="s">
        <v>366</v>
      </c>
      <c r="E278" s="499">
        <v>41275</v>
      </c>
      <c r="F278" s="498" t="s">
        <v>367</v>
      </c>
      <c r="G278" s="500">
        <v>0</v>
      </c>
      <c r="H278" s="500">
        <v>248663</v>
      </c>
      <c r="I278" s="500">
        <v>0</v>
      </c>
      <c r="J278" s="527">
        <v>248663</v>
      </c>
      <c r="K278" s="527"/>
      <c r="L278" s="415"/>
    </row>
    <row r="279" spans="1:12" ht="12.95" customHeight="1">
      <c r="A279" s="497">
        <v>35</v>
      </c>
      <c r="B279" s="498" t="s">
        <v>280</v>
      </c>
      <c r="C279" s="499">
        <v>41416</v>
      </c>
      <c r="D279" s="498" t="s">
        <v>107</v>
      </c>
      <c r="E279" s="499">
        <v>41295</v>
      </c>
      <c r="F279" s="498"/>
      <c r="G279" s="500">
        <v>25521</v>
      </c>
      <c r="H279" s="500">
        <v>0</v>
      </c>
      <c r="I279" s="500">
        <v>25521</v>
      </c>
      <c r="J279" s="527">
        <v>0</v>
      </c>
      <c r="K279" s="527"/>
      <c r="L279" s="415"/>
    </row>
    <row r="280" spans="1:12" ht="12.2" customHeight="1">
      <c r="A280" s="497">
        <v>140</v>
      </c>
      <c r="B280" s="498" t="s">
        <v>279</v>
      </c>
      <c r="C280" s="499">
        <v>41485</v>
      </c>
      <c r="D280" s="498" t="s">
        <v>122</v>
      </c>
      <c r="E280" s="499">
        <v>41305</v>
      </c>
      <c r="F280" s="498"/>
      <c r="G280" s="500">
        <v>0</v>
      </c>
      <c r="H280" s="500">
        <v>25521</v>
      </c>
      <c r="I280" s="500">
        <v>0</v>
      </c>
      <c r="J280" s="527">
        <v>25521</v>
      </c>
      <c r="K280" s="527"/>
      <c r="L280" s="415"/>
    </row>
    <row r="281" spans="1:12" ht="12.95" customHeight="1">
      <c r="A281" s="497">
        <v>38</v>
      </c>
      <c r="B281" s="498" t="s">
        <v>280</v>
      </c>
      <c r="C281" s="499">
        <v>41416</v>
      </c>
      <c r="D281" s="498" t="s">
        <v>95</v>
      </c>
      <c r="E281" s="499">
        <v>41325</v>
      </c>
      <c r="F281" s="498"/>
      <c r="G281" s="500">
        <v>25521</v>
      </c>
      <c r="H281" s="500">
        <v>0</v>
      </c>
      <c r="I281" s="500">
        <v>25521</v>
      </c>
      <c r="J281" s="527">
        <v>0</v>
      </c>
      <c r="K281" s="527"/>
      <c r="L281" s="415"/>
    </row>
    <row r="282" spans="1:12" ht="12.2" customHeight="1">
      <c r="A282" s="497">
        <v>141</v>
      </c>
      <c r="B282" s="498" t="s">
        <v>279</v>
      </c>
      <c r="C282" s="499">
        <v>41485</v>
      </c>
      <c r="D282" s="498" t="s">
        <v>107</v>
      </c>
      <c r="E282" s="499">
        <v>41333</v>
      </c>
      <c r="F282" s="498" t="s">
        <v>466</v>
      </c>
      <c r="G282" s="500">
        <v>0</v>
      </c>
      <c r="H282" s="500">
        <v>25521</v>
      </c>
      <c r="I282" s="500">
        <v>0</v>
      </c>
      <c r="J282" s="527">
        <v>25521</v>
      </c>
      <c r="K282" s="527"/>
      <c r="L282" s="415"/>
    </row>
    <row r="283" spans="1:12" ht="12.95" customHeight="1">
      <c r="A283" s="497">
        <v>45</v>
      </c>
      <c r="B283" s="498" t="s">
        <v>280</v>
      </c>
      <c r="C283" s="499">
        <v>41416</v>
      </c>
      <c r="D283" s="498" t="s">
        <v>99</v>
      </c>
      <c r="E283" s="499">
        <v>41339</v>
      </c>
      <c r="F283" s="498"/>
      <c r="G283" s="500">
        <v>9765</v>
      </c>
      <c r="H283" s="500">
        <v>0</v>
      </c>
      <c r="I283" s="500">
        <v>9765</v>
      </c>
      <c r="J283" s="527">
        <v>0</v>
      </c>
      <c r="K283" s="527"/>
      <c r="L283" s="415"/>
    </row>
    <row r="284" spans="1:12" ht="12.2" customHeight="1">
      <c r="A284" s="497">
        <v>46</v>
      </c>
      <c r="B284" s="498" t="s">
        <v>280</v>
      </c>
      <c r="C284" s="499">
        <v>41416</v>
      </c>
      <c r="D284" s="498" t="s">
        <v>104</v>
      </c>
      <c r="E284" s="499">
        <v>41339</v>
      </c>
      <c r="F284" s="498"/>
      <c r="G284" s="500">
        <v>9765</v>
      </c>
      <c r="H284" s="500">
        <v>0</v>
      </c>
      <c r="I284" s="500">
        <v>9765</v>
      </c>
      <c r="J284" s="527">
        <v>0</v>
      </c>
      <c r="K284" s="527"/>
      <c r="L284" s="415"/>
    </row>
    <row r="285" spans="1:12" ht="12.95" customHeight="1">
      <c r="A285" s="497">
        <v>47</v>
      </c>
      <c r="B285" s="498" t="s">
        <v>280</v>
      </c>
      <c r="C285" s="499">
        <v>41416</v>
      </c>
      <c r="D285" s="498" t="s">
        <v>131</v>
      </c>
      <c r="E285" s="499">
        <v>41339</v>
      </c>
      <c r="F285" s="498"/>
      <c r="G285" s="500">
        <v>9765</v>
      </c>
      <c r="H285" s="500">
        <v>0</v>
      </c>
      <c r="I285" s="500">
        <v>9765</v>
      </c>
      <c r="J285" s="527">
        <v>0</v>
      </c>
      <c r="K285" s="527"/>
      <c r="L285" s="415"/>
    </row>
    <row r="286" spans="1:12" ht="12.95" customHeight="1">
      <c r="A286" s="497">
        <v>48</v>
      </c>
      <c r="B286" s="498" t="s">
        <v>280</v>
      </c>
      <c r="C286" s="499">
        <v>41416</v>
      </c>
      <c r="D286" s="498" t="s">
        <v>94</v>
      </c>
      <c r="E286" s="499">
        <v>41339</v>
      </c>
      <c r="F286" s="498"/>
      <c r="G286" s="500">
        <v>9765</v>
      </c>
      <c r="H286" s="500">
        <v>0</v>
      </c>
      <c r="I286" s="500">
        <v>9765</v>
      </c>
      <c r="J286" s="527">
        <v>0</v>
      </c>
      <c r="K286" s="527"/>
      <c r="L286" s="415"/>
    </row>
    <row r="287" spans="1:12" ht="12.2" customHeight="1">
      <c r="A287" s="497">
        <v>49</v>
      </c>
      <c r="B287" s="498" t="s">
        <v>280</v>
      </c>
      <c r="C287" s="499">
        <v>41416</v>
      </c>
      <c r="D287" s="498" t="s">
        <v>115</v>
      </c>
      <c r="E287" s="499">
        <v>41339</v>
      </c>
      <c r="F287" s="498"/>
      <c r="G287" s="500">
        <v>9765</v>
      </c>
      <c r="H287" s="500">
        <v>0</v>
      </c>
      <c r="I287" s="500">
        <v>9765</v>
      </c>
      <c r="J287" s="527">
        <v>0</v>
      </c>
      <c r="K287" s="527"/>
      <c r="L287" s="415"/>
    </row>
    <row r="288" spans="1:12" ht="12.95" customHeight="1">
      <c r="A288" s="497">
        <v>50</v>
      </c>
      <c r="B288" s="498" t="s">
        <v>280</v>
      </c>
      <c r="C288" s="499">
        <v>41416</v>
      </c>
      <c r="D288" s="498" t="s">
        <v>116</v>
      </c>
      <c r="E288" s="499">
        <v>41339</v>
      </c>
      <c r="F288" s="498"/>
      <c r="G288" s="500">
        <v>9765</v>
      </c>
      <c r="H288" s="500">
        <v>0</v>
      </c>
      <c r="I288" s="500">
        <v>9765</v>
      </c>
      <c r="J288" s="527">
        <v>0</v>
      </c>
      <c r="K288" s="527"/>
      <c r="L288" s="415"/>
    </row>
    <row r="289" spans="1:12" ht="12.2" customHeight="1">
      <c r="A289" s="497">
        <v>51</v>
      </c>
      <c r="B289" s="498" t="s">
        <v>280</v>
      </c>
      <c r="C289" s="499">
        <v>41416</v>
      </c>
      <c r="D289" s="498" t="s">
        <v>117</v>
      </c>
      <c r="E289" s="499">
        <v>41339</v>
      </c>
      <c r="F289" s="498"/>
      <c r="G289" s="500">
        <v>9765</v>
      </c>
      <c r="H289" s="500">
        <v>0</v>
      </c>
      <c r="I289" s="500">
        <v>9765</v>
      </c>
      <c r="J289" s="527">
        <v>0</v>
      </c>
      <c r="K289" s="527"/>
      <c r="L289" s="415"/>
    </row>
    <row r="290" spans="1:12" ht="12.95" customHeight="1">
      <c r="A290" s="497">
        <v>52</v>
      </c>
      <c r="B290" s="498" t="s">
        <v>280</v>
      </c>
      <c r="C290" s="499">
        <v>41416</v>
      </c>
      <c r="D290" s="498" t="s">
        <v>113</v>
      </c>
      <c r="E290" s="499">
        <v>41339</v>
      </c>
      <c r="F290" s="498"/>
      <c r="G290" s="500">
        <v>9765</v>
      </c>
      <c r="H290" s="500">
        <v>0</v>
      </c>
      <c r="I290" s="500">
        <v>9765</v>
      </c>
      <c r="J290" s="527">
        <v>0</v>
      </c>
      <c r="K290" s="527"/>
      <c r="L290" s="415"/>
    </row>
    <row r="291" spans="1:12" ht="12.2" customHeight="1">
      <c r="A291" s="497">
        <v>53</v>
      </c>
      <c r="B291" s="498" t="s">
        <v>280</v>
      </c>
      <c r="C291" s="499">
        <v>41416</v>
      </c>
      <c r="D291" s="498" t="s">
        <v>102</v>
      </c>
      <c r="E291" s="499">
        <v>41339</v>
      </c>
      <c r="F291" s="498"/>
      <c r="G291" s="500">
        <v>9765</v>
      </c>
      <c r="H291" s="500">
        <v>0</v>
      </c>
      <c r="I291" s="500">
        <v>9765</v>
      </c>
      <c r="J291" s="527">
        <v>0</v>
      </c>
      <c r="K291" s="527"/>
      <c r="L291" s="415"/>
    </row>
    <row r="292" spans="1:12" ht="12.95" customHeight="1">
      <c r="A292" s="497">
        <v>54</v>
      </c>
      <c r="B292" s="498" t="s">
        <v>280</v>
      </c>
      <c r="C292" s="499">
        <v>41416</v>
      </c>
      <c r="D292" s="498" t="s">
        <v>111</v>
      </c>
      <c r="E292" s="499">
        <v>41339</v>
      </c>
      <c r="F292" s="498"/>
      <c r="G292" s="500">
        <v>9765</v>
      </c>
      <c r="H292" s="500">
        <v>0</v>
      </c>
      <c r="I292" s="500">
        <v>9765</v>
      </c>
      <c r="J292" s="527">
        <v>0</v>
      </c>
      <c r="K292" s="527"/>
      <c r="L292" s="415"/>
    </row>
    <row r="293" spans="1:12" ht="12.95" customHeight="1">
      <c r="A293" s="497">
        <v>55</v>
      </c>
      <c r="B293" s="498" t="s">
        <v>280</v>
      </c>
      <c r="C293" s="499">
        <v>41416</v>
      </c>
      <c r="D293" s="498" t="s">
        <v>91</v>
      </c>
      <c r="E293" s="499">
        <v>41339</v>
      </c>
      <c r="F293" s="498"/>
      <c r="G293" s="500">
        <v>9765</v>
      </c>
      <c r="H293" s="500">
        <v>0</v>
      </c>
      <c r="I293" s="500">
        <v>9765</v>
      </c>
      <c r="J293" s="527">
        <v>0</v>
      </c>
      <c r="K293" s="527"/>
      <c r="L293" s="415"/>
    </row>
    <row r="294" spans="1:12" ht="12.2" customHeight="1">
      <c r="A294" s="497">
        <v>56</v>
      </c>
      <c r="B294" s="498" t="s">
        <v>280</v>
      </c>
      <c r="C294" s="499">
        <v>41416</v>
      </c>
      <c r="D294" s="498" t="s">
        <v>118</v>
      </c>
      <c r="E294" s="499">
        <v>41339</v>
      </c>
      <c r="F294" s="498"/>
      <c r="G294" s="500">
        <v>9765</v>
      </c>
      <c r="H294" s="500">
        <v>0</v>
      </c>
      <c r="I294" s="500">
        <v>9765</v>
      </c>
      <c r="J294" s="527">
        <v>0</v>
      </c>
      <c r="K294" s="527"/>
      <c r="L294" s="415"/>
    </row>
    <row r="295" spans="1:12" ht="12.95" customHeight="1">
      <c r="A295" s="497">
        <v>76</v>
      </c>
      <c r="B295" s="498" t="s">
        <v>280</v>
      </c>
      <c r="C295" s="499">
        <v>41416</v>
      </c>
      <c r="D295" s="498" t="s">
        <v>473</v>
      </c>
      <c r="E295" s="499">
        <v>41352</v>
      </c>
      <c r="F295" s="498"/>
      <c r="G295" s="500">
        <v>25521</v>
      </c>
      <c r="H295" s="500">
        <v>0</v>
      </c>
      <c r="I295" s="500">
        <v>25521</v>
      </c>
      <c r="J295" s="527">
        <v>0</v>
      </c>
      <c r="K295" s="527"/>
      <c r="L295" s="415"/>
    </row>
    <row r="296" spans="1:12" ht="12.2" customHeight="1">
      <c r="A296" s="497">
        <v>142</v>
      </c>
      <c r="B296" s="498" t="s">
        <v>279</v>
      </c>
      <c r="C296" s="499">
        <v>41485</v>
      </c>
      <c r="D296" s="498" t="s">
        <v>120</v>
      </c>
      <c r="E296" s="499">
        <v>41364</v>
      </c>
      <c r="F296" s="498" t="s">
        <v>467</v>
      </c>
      <c r="G296" s="500">
        <v>0</v>
      </c>
      <c r="H296" s="500">
        <v>25521</v>
      </c>
      <c r="I296" s="500">
        <v>0</v>
      </c>
      <c r="J296" s="527">
        <v>25521</v>
      </c>
      <c r="K296" s="527"/>
      <c r="L296" s="415"/>
    </row>
    <row r="297" spans="1:12" ht="12.95" customHeight="1">
      <c r="A297" s="497">
        <v>86</v>
      </c>
      <c r="B297" s="498" t="s">
        <v>280</v>
      </c>
      <c r="C297" s="499">
        <v>41416</v>
      </c>
      <c r="D297" s="498" t="s">
        <v>437</v>
      </c>
      <c r="E297" s="499">
        <v>41386</v>
      </c>
      <c r="F297" s="498"/>
      <c r="G297" s="500">
        <v>25521</v>
      </c>
      <c r="H297" s="500">
        <v>0</v>
      </c>
      <c r="I297" s="500">
        <v>25521</v>
      </c>
      <c r="J297" s="527">
        <v>0</v>
      </c>
      <c r="K297" s="527"/>
      <c r="L297" s="415"/>
    </row>
    <row r="298" spans="1:12" ht="12.2" customHeight="1">
      <c r="A298" s="497">
        <v>143</v>
      </c>
      <c r="B298" s="498" t="s">
        <v>279</v>
      </c>
      <c r="C298" s="499">
        <v>41485</v>
      </c>
      <c r="D298" s="498" t="s">
        <v>93</v>
      </c>
      <c r="E298" s="499">
        <v>41394</v>
      </c>
      <c r="F298" s="498" t="s">
        <v>468</v>
      </c>
      <c r="G298" s="500">
        <v>0</v>
      </c>
      <c r="H298" s="500">
        <v>8370</v>
      </c>
      <c r="I298" s="500">
        <v>0</v>
      </c>
      <c r="J298" s="527">
        <v>8370</v>
      </c>
      <c r="K298" s="527"/>
      <c r="L298" s="415"/>
    </row>
    <row r="299" spans="1:12" ht="12.95" customHeight="1">
      <c r="A299" s="497">
        <v>359</v>
      </c>
      <c r="B299" s="498" t="s">
        <v>280</v>
      </c>
      <c r="C299" s="499">
        <v>41704</v>
      </c>
      <c r="D299" s="498" t="s">
        <v>607</v>
      </c>
      <c r="E299" s="499">
        <v>41414</v>
      </c>
      <c r="F299" s="498" t="s">
        <v>608</v>
      </c>
      <c r="G299" s="500">
        <v>8370</v>
      </c>
      <c r="H299" s="500">
        <v>0</v>
      </c>
      <c r="I299" s="500">
        <v>8370</v>
      </c>
      <c r="J299" s="527">
        <v>0</v>
      </c>
      <c r="K299" s="527"/>
      <c r="L299" s="415"/>
    </row>
    <row r="300" spans="1:12" ht="12.95" customHeight="1">
      <c r="A300" s="497">
        <v>144</v>
      </c>
      <c r="B300" s="498" t="s">
        <v>279</v>
      </c>
      <c r="C300" s="499">
        <v>41485</v>
      </c>
      <c r="D300" s="498" t="s">
        <v>95</v>
      </c>
      <c r="E300" s="499">
        <v>41425</v>
      </c>
      <c r="F300" s="498" t="s">
        <v>469</v>
      </c>
      <c r="G300" s="500">
        <v>0</v>
      </c>
      <c r="H300" s="500">
        <v>8370</v>
      </c>
      <c r="I300" s="500">
        <v>0</v>
      </c>
      <c r="J300" s="527">
        <v>8370</v>
      </c>
      <c r="K300" s="527"/>
      <c r="L300" s="415"/>
    </row>
    <row r="301" spans="1:12" ht="12.2" customHeight="1">
      <c r="A301" s="497">
        <v>366</v>
      </c>
      <c r="B301" s="498" t="s">
        <v>280</v>
      </c>
      <c r="C301" s="499">
        <v>41704</v>
      </c>
      <c r="D301" s="498" t="s">
        <v>609</v>
      </c>
      <c r="E301" s="499">
        <v>41445</v>
      </c>
      <c r="F301" s="498" t="s">
        <v>610</v>
      </c>
      <c r="G301" s="500">
        <v>8370</v>
      </c>
      <c r="H301" s="500">
        <v>0</v>
      </c>
      <c r="I301" s="500">
        <v>8370</v>
      </c>
      <c r="J301" s="527">
        <v>0</v>
      </c>
      <c r="K301" s="527"/>
      <c r="L301" s="415"/>
    </row>
    <row r="302" spans="1:12" ht="12.95" customHeight="1">
      <c r="A302" s="497">
        <v>145</v>
      </c>
      <c r="B302" s="498" t="s">
        <v>279</v>
      </c>
      <c r="C302" s="499">
        <v>41485</v>
      </c>
      <c r="D302" s="498" t="s">
        <v>96</v>
      </c>
      <c r="E302" s="499">
        <v>41455</v>
      </c>
      <c r="F302" s="498" t="s">
        <v>470</v>
      </c>
      <c r="G302" s="500">
        <v>0</v>
      </c>
      <c r="H302" s="500">
        <v>8370</v>
      </c>
      <c r="I302" s="500">
        <v>0</v>
      </c>
      <c r="J302" s="527">
        <v>8370</v>
      </c>
      <c r="K302" s="527"/>
      <c r="L302" s="415"/>
    </row>
    <row r="303" spans="1:12" ht="12.2" customHeight="1">
      <c r="A303" s="497">
        <v>365</v>
      </c>
      <c r="B303" s="498" t="s">
        <v>280</v>
      </c>
      <c r="C303" s="499">
        <v>41704</v>
      </c>
      <c r="D303" s="498" t="s">
        <v>611</v>
      </c>
      <c r="E303" s="499">
        <v>41473</v>
      </c>
      <c r="F303" s="530" t="s">
        <v>612</v>
      </c>
      <c r="G303" s="500">
        <v>8370</v>
      </c>
      <c r="H303" s="500">
        <v>0</v>
      </c>
      <c r="I303" s="500">
        <v>8370</v>
      </c>
      <c r="J303" s="527">
        <v>0</v>
      </c>
      <c r="K303" s="527"/>
      <c r="L303" s="415"/>
    </row>
    <row r="304" spans="1:12" ht="14.45" customHeight="1">
      <c r="A304" s="415"/>
      <c r="B304" s="415"/>
      <c r="C304" s="415"/>
      <c r="D304" s="415"/>
      <c r="E304" s="415"/>
      <c r="F304" s="530"/>
      <c r="G304" s="415"/>
      <c r="H304" s="415"/>
      <c r="I304" s="415"/>
      <c r="J304" s="415"/>
      <c r="K304" s="415"/>
      <c r="L304" s="415"/>
    </row>
    <row r="305" spans="1:12" ht="12.95" customHeight="1">
      <c r="A305" s="497">
        <v>149</v>
      </c>
      <c r="B305" s="498" t="s">
        <v>279</v>
      </c>
      <c r="C305" s="499">
        <v>41502</v>
      </c>
      <c r="D305" s="498" t="s">
        <v>97</v>
      </c>
      <c r="E305" s="499">
        <v>41486</v>
      </c>
      <c r="F305" s="498"/>
      <c r="G305" s="500">
        <v>0</v>
      </c>
      <c r="H305" s="500">
        <v>8370</v>
      </c>
      <c r="I305" s="500">
        <v>0</v>
      </c>
      <c r="J305" s="527">
        <v>8370</v>
      </c>
      <c r="K305" s="527"/>
      <c r="L305" s="415"/>
    </row>
    <row r="306" spans="1:12" ht="12.95" customHeight="1">
      <c r="A306" s="497">
        <v>188</v>
      </c>
      <c r="B306" s="498" t="s">
        <v>280</v>
      </c>
      <c r="C306" s="499">
        <v>41558</v>
      </c>
      <c r="D306" s="498" t="s">
        <v>460</v>
      </c>
      <c r="E306" s="499">
        <v>41505</v>
      </c>
      <c r="F306" s="498"/>
      <c r="G306" s="500">
        <v>8370</v>
      </c>
      <c r="H306" s="500">
        <v>0</v>
      </c>
      <c r="I306" s="500">
        <v>8370</v>
      </c>
      <c r="J306" s="527">
        <v>0</v>
      </c>
      <c r="K306" s="527"/>
      <c r="L306" s="415"/>
    </row>
    <row r="307" spans="1:12" ht="12.2" customHeight="1">
      <c r="A307" s="497">
        <v>185</v>
      </c>
      <c r="B307" s="498" t="s">
        <v>279</v>
      </c>
      <c r="C307" s="499">
        <v>41502</v>
      </c>
      <c r="D307" s="498" t="s">
        <v>126</v>
      </c>
      <c r="E307" s="499">
        <v>41517</v>
      </c>
      <c r="F307" s="498" t="s">
        <v>471</v>
      </c>
      <c r="G307" s="500">
        <v>0</v>
      </c>
      <c r="H307" s="500">
        <v>8370</v>
      </c>
      <c r="I307" s="500">
        <v>0</v>
      </c>
      <c r="J307" s="527">
        <v>8370</v>
      </c>
      <c r="K307" s="527"/>
      <c r="L307" s="415"/>
    </row>
    <row r="308" spans="1:12" ht="12.95" customHeight="1">
      <c r="A308" s="497">
        <v>190</v>
      </c>
      <c r="B308" s="498" t="s">
        <v>280</v>
      </c>
      <c r="C308" s="499">
        <v>41558</v>
      </c>
      <c r="D308" s="498" t="s">
        <v>400</v>
      </c>
      <c r="E308" s="499">
        <v>41537</v>
      </c>
      <c r="F308" s="498"/>
      <c r="G308" s="500">
        <v>8370</v>
      </c>
      <c r="H308" s="500">
        <v>0</v>
      </c>
      <c r="I308" s="500">
        <v>8370</v>
      </c>
      <c r="J308" s="527">
        <v>0</v>
      </c>
      <c r="K308" s="527"/>
      <c r="L308" s="415"/>
    </row>
    <row r="309" spans="1:12" ht="12.2" customHeight="1">
      <c r="A309" s="497">
        <v>211</v>
      </c>
      <c r="B309" s="498" t="s">
        <v>279</v>
      </c>
      <c r="C309" s="499">
        <v>41502</v>
      </c>
      <c r="D309" s="498" t="s">
        <v>114</v>
      </c>
      <c r="E309" s="499">
        <v>41547</v>
      </c>
      <c r="F309" s="498" t="s">
        <v>472</v>
      </c>
      <c r="G309" s="500">
        <v>0</v>
      </c>
      <c r="H309" s="500">
        <v>8370</v>
      </c>
      <c r="I309" s="500">
        <v>0</v>
      </c>
      <c r="J309" s="527">
        <v>8370</v>
      </c>
      <c r="K309" s="527"/>
      <c r="L309" s="415"/>
    </row>
    <row r="310" spans="1:12" ht="12.95" customHeight="1">
      <c r="A310" s="497">
        <v>217</v>
      </c>
      <c r="B310" s="498" t="s">
        <v>280</v>
      </c>
      <c r="C310" s="499">
        <v>41592</v>
      </c>
      <c r="D310" s="498" t="s">
        <v>474</v>
      </c>
      <c r="E310" s="499">
        <v>41564</v>
      </c>
      <c r="F310" s="498"/>
      <c r="G310" s="500">
        <v>8370</v>
      </c>
      <c r="H310" s="500">
        <v>0</v>
      </c>
      <c r="I310" s="500">
        <v>8370</v>
      </c>
      <c r="J310" s="527">
        <v>0</v>
      </c>
      <c r="K310" s="527"/>
      <c r="L310" s="415"/>
    </row>
    <row r="311" spans="1:12" ht="12.2" customHeight="1">
      <c r="A311" s="497">
        <v>231</v>
      </c>
      <c r="B311" s="498" t="s">
        <v>279</v>
      </c>
      <c r="C311" s="499">
        <v>41596</v>
      </c>
      <c r="D311" s="498" t="s">
        <v>98</v>
      </c>
      <c r="E311" s="499">
        <v>41577</v>
      </c>
      <c r="F311" s="498" t="s">
        <v>286</v>
      </c>
      <c r="G311" s="500">
        <v>0</v>
      </c>
      <c r="H311" s="500">
        <v>8370</v>
      </c>
      <c r="I311" s="500">
        <v>0</v>
      </c>
      <c r="J311" s="527">
        <v>8370</v>
      </c>
      <c r="K311" s="527"/>
      <c r="L311" s="415"/>
    </row>
    <row r="312" spans="1:12" ht="12.95" customHeight="1">
      <c r="A312" s="497">
        <v>284</v>
      </c>
      <c r="B312" s="498" t="s">
        <v>280</v>
      </c>
      <c r="C312" s="499">
        <v>41656</v>
      </c>
      <c r="D312" s="498" t="s">
        <v>475</v>
      </c>
      <c r="E312" s="499">
        <v>41596</v>
      </c>
      <c r="F312" s="498"/>
      <c r="G312" s="500">
        <v>8370</v>
      </c>
      <c r="H312" s="500">
        <v>0</v>
      </c>
      <c r="I312" s="500">
        <v>8370</v>
      </c>
      <c r="J312" s="527">
        <v>0</v>
      </c>
      <c r="K312" s="527"/>
      <c r="L312" s="415"/>
    </row>
    <row r="313" spans="1:12" ht="12.95" customHeight="1">
      <c r="A313" s="497">
        <v>260</v>
      </c>
      <c r="B313" s="498" t="s">
        <v>279</v>
      </c>
      <c r="C313" s="499">
        <v>41635</v>
      </c>
      <c r="D313" s="498" t="s">
        <v>101</v>
      </c>
      <c r="E313" s="499">
        <v>41608</v>
      </c>
      <c r="F313" s="498" t="s">
        <v>287</v>
      </c>
      <c r="G313" s="500">
        <v>0</v>
      </c>
      <c r="H313" s="500">
        <v>8370</v>
      </c>
      <c r="I313" s="500">
        <v>0</v>
      </c>
      <c r="J313" s="527">
        <v>8370</v>
      </c>
      <c r="K313" s="527"/>
      <c r="L313" s="415"/>
    </row>
    <row r="314" spans="1:12" ht="12.2" customHeight="1">
      <c r="A314" s="497">
        <v>287</v>
      </c>
      <c r="B314" s="498" t="s">
        <v>280</v>
      </c>
      <c r="C314" s="499">
        <v>41656</v>
      </c>
      <c r="D314" s="498" t="s">
        <v>428</v>
      </c>
      <c r="E314" s="499">
        <v>41628</v>
      </c>
      <c r="F314" s="498"/>
      <c r="G314" s="500">
        <v>8370</v>
      </c>
      <c r="H314" s="500">
        <v>0</v>
      </c>
      <c r="I314" s="500">
        <v>8370</v>
      </c>
      <c r="J314" s="527">
        <v>0</v>
      </c>
      <c r="K314" s="527"/>
      <c r="L314" s="415"/>
    </row>
    <row r="315" spans="1:12" ht="12.95" customHeight="1">
      <c r="A315" s="497">
        <v>289</v>
      </c>
      <c r="B315" s="498" t="s">
        <v>279</v>
      </c>
      <c r="C315" s="499">
        <v>41665</v>
      </c>
      <c r="D315" s="498" t="s">
        <v>99</v>
      </c>
      <c r="E315" s="499">
        <v>41638</v>
      </c>
      <c r="F315" s="498" t="s">
        <v>288</v>
      </c>
      <c r="G315" s="500">
        <v>0</v>
      </c>
      <c r="H315" s="500">
        <v>8370</v>
      </c>
      <c r="I315" s="500">
        <v>0</v>
      </c>
      <c r="J315" s="527">
        <v>8370</v>
      </c>
      <c r="K315" s="527"/>
      <c r="L315" s="415"/>
    </row>
    <row r="316" spans="1:12" ht="12.2" customHeight="1">
      <c r="A316" s="497">
        <v>402</v>
      </c>
      <c r="B316" s="498" t="s">
        <v>279</v>
      </c>
      <c r="C316" s="499">
        <v>41706</v>
      </c>
      <c r="D316" s="498" t="s">
        <v>116</v>
      </c>
      <c r="E316" s="499">
        <v>41639</v>
      </c>
      <c r="F316" s="498" t="s">
        <v>754</v>
      </c>
      <c r="G316" s="500">
        <v>105962</v>
      </c>
      <c r="H316" s="500">
        <v>0</v>
      </c>
      <c r="I316" s="500">
        <v>105962</v>
      </c>
      <c r="J316" s="527">
        <v>0</v>
      </c>
      <c r="K316" s="527"/>
      <c r="L316" s="415"/>
    </row>
    <row r="317" spans="1:12" ht="12.2" customHeight="1">
      <c r="A317" s="415"/>
      <c r="B317" s="415"/>
      <c r="C317" s="415"/>
      <c r="D317" s="415"/>
      <c r="E317" s="415"/>
      <c r="F317" s="495" t="s">
        <v>43</v>
      </c>
      <c r="G317" s="496">
        <v>392186</v>
      </c>
      <c r="H317" s="496">
        <v>400556</v>
      </c>
      <c r="I317" s="496">
        <v>392186</v>
      </c>
      <c r="J317" s="529">
        <v>400556</v>
      </c>
      <c r="K317" s="529"/>
      <c r="L317" s="415"/>
    </row>
    <row r="318" spans="1:12" ht="11.25" customHeight="1">
      <c r="A318" s="415"/>
      <c r="B318" s="415"/>
      <c r="C318" s="415"/>
      <c r="D318" s="415"/>
      <c r="E318" s="415"/>
      <c r="F318" s="495" t="s">
        <v>89</v>
      </c>
      <c r="G318" s="415"/>
      <c r="H318" s="501">
        <v>8370</v>
      </c>
      <c r="I318" s="415"/>
      <c r="J318" s="501">
        <v>8370</v>
      </c>
      <c r="K318" s="415"/>
      <c r="L318" s="415"/>
    </row>
    <row r="319" spans="1:12" ht="10.5" customHeight="1">
      <c r="A319" s="528" t="s">
        <v>4</v>
      </c>
      <c r="B319" s="528"/>
      <c r="C319" s="528" t="s">
        <v>134</v>
      </c>
      <c r="D319" s="528"/>
      <c r="E319" s="528"/>
      <c r="F319" s="528"/>
      <c r="G319" s="415"/>
      <c r="H319" s="415"/>
      <c r="I319" s="415"/>
      <c r="J319" s="415"/>
      <c r="K319" s="415"/>
      <c r="L319" s="415"/>
    </row>
    <row r="320" spans="1:12" ht="12.2" customHeight="1">
      <c r="A320" s="415"/>
      <c r="B320" s="415"/>
      <c r="C320" s="415"/>
      <c r="D320" s="415"/>
      <c r="E320" s="415"/>
      <c r="F320" s="495" t="s">
        <v>278</v>
      </c>
      <c r="G320" s="496">
        <v>0</v>
      </c>
      <c r="H320" s="496">
        <v>0</v>
      </c>
      <c r="I320" s="496">
        <v>0</v>
      </c>
      <c r="J320" s="529">
        <v>0</v>
      </c>
      <c r="K320" s="529"/>
      <c r="L320" s="529"/>
    </row>
    <row r="321" spans="1:12" ht="12.2" customHeight="1">
      <c r="A321" s="497">
        <v>1</v>
      </c>
      <c r="B321" s="498" t="s">
        <v>279</v>
      </c>
      <c r="C321" s="499">
        <v>41415</v>
      </c>
      <c r="D321" s="498" t="s">
        <v>366</v>
      </c>
      <c r="E321" s="499">
        <v>41275</v>
      </c>
      <c r="F321" s="498" t="s">
        <v>367</v>
      </c>
      <c r="G321" s="500">
        <v>0</v>
      </c>
      <c r="H321" s="500">
        <v>74518</v>
      </c>
      <c r="I321" s="500">
        <v>0</v>
      </c>
      <c r="J321" s="527">
        <v>74518</v>
      </c>
      <c r="K321" s="527"/>
      <c r="L321" s="415"/>
    </row>
    <row r="322" spans="1:12" ht="12.95" customHeight="1">
      <c r="A322" s="497">
        <v>36</v>
      </c>
      <c r="B322" s="498" t="s">
        <v>280</v>
      </c>
      <c r="C322" s="499">
        <v>41416</v>
      </c>
      <c r="D322" s="498" t="s">
        <v>120</v>
      </c>
      <c r="E322" s="499">
        <v>41295</v>
      </c>
      <c r="F322" s="498"/>
      <c r="G322" s="500">
        <v>9148</v>
      </c>
      <c r="H322" s="500">
        <v>0</v>
      </c>
      <c r="I322" s="500">
        <v>9148</v>
      </c>
      <c r="J322" s="527">
        <v>0</v>
      </c>
      <c r="K322" s="527"/>
      <c r="L322" s="415"/>
    </row>
    <row r="323" spans="1:12" ht="12.2" customHeight="1">
      <c r="A323" s="497">
        <v>140</v>
      </c>
      <c r="B323" s="498" t="s">
        <v>279</v>
      </c>
      <c r="C323" s="499">
        <v>41485</v>
      </c>
      <c r="D323" s="498" t="s">
        <v>122</v>
      </c>
      <c r="E323" s="499">
        <v>41305</v>
      </c>
      <c r="F323" s="498"/>
      <c r="G323" s="500">
        <v>0</v>
      </c>
      <c r="H323" s="500">
        <v>9148</v>
      </c>
      <c r="I323" s="500">
        <v>0</v>
      </c>
      <c r="J323" s="527">
        <v>9148</v>
      </c>
      <c r="K323" s="527"/>
      <c r="L323" s="415"/>
    </row>
    <row r="324" spans="1:12" ht="12.95" customHeight="1">
      <c r="A324" s="497">
        <v>39</v>
      </c>
      <c r="B324" s="498" t="s">
        <v>280</v>
      </c>
      <c r="C324" s="499">
        <v>41416</v>
      </c>
      <c r="D324" s="498" t="s">
        <v>96</v>
      </c>
      <c r="E324" s="499">
        <v>41325</v>
      </c>
      <c r="F324" s="498"/>
      <c r="G324" s="500">
        <v>9148</v>
      </c>
      <c r="H324" s="500">
        <v>0</v>
      </c>
      <c r="I324" s="500">
        <v>9148</v>
      </c>
      <c r="J324" s="527">
        <v>0</v>
      </c>
      <c r="K324" s="527"/>
      <c r="L324" s="415"/>
    </row>
    <row r="325" spans="1:12" ht="12.95" customHeight="1">
      <c r="A325" s="497">
        <v>141</v>
      </c>
      <c r="B325" s="498" t="s">
        <v>279</v>
      </c>
      <c r="C325" s="499">
        <v>41485</v>
      </c>
      <c r="D325" s="498" t="s">
        <v>107</v>
      </c>
      <c r="E325" s="499">
        <v>41333</v>
      </c>
      <c r="F325" s="498" t="s">
        <v>466</v>
      </c>
      <c r="G325" s="500">
        <v>0</v>
      </c>
      <c r="H325" s="500">
        <v>9148</v>
      </c>
      <c r="I325" s="500">
        <v>0</v>
      </c>
      <c r="J325" s="527">
        <v>9148</v>
      </c>
      <c r="K325" s="527"/>
      <c r="L325" s="415"/>
    </row>
    <row r="326" spans="1:12" ht="12.2" customHeight="1">
      <c r="A326" s="497">
        <v>57</v>
      </c>
      <c r="B326" s="498" t="s">
        <v>280</v>
      </c>
      <c r="C326" s="499">
        <v>41416</v>
      </c>
      <c r="D326" s="498" t="s">
        <v>130</v>
      </c>
      <c r="E326" s="499">
        <v>41339</v>
      </c>
      <c r="F326" s="498"/>
      <c r="G326" s="500">
        <v>3500</v>
      </c>
      <c r="H326" s="500">
        <v>0</v>
      </c>
      <c r="I326" s="500">
        <v>3500</v>
      </c>
      <c r="J326" s="527">
        <v>0</v>
      </c>
      <c r="K326" s="527"/>
      <c r="L326" s="415"/>
    </row>
    <row r="327" spans="1:12" ht="12.95" customHeight="1">
      <c r="A327" s="497">
        <v>58</v>
      </c>
      <c r="B327" s="498" t="s">
        <v>280</v>
      </c>
      <c r="C327" s="499">
        <v>41416</v>
      </c>
      <c r="D327" s="498" t="s">
        <v>123</v>
      </c>
      <c r="E327" s="499">
        <v>41339</v>
      </c>
      <c r="F327" s="498"/>
      <c r="G327" s="500">
        <v>3500</v>
      </c>
      <c r="H327" s="500">
        <v>0</v>
      </c>
      <c r="I327" s="500">
        <v>3500</v>
      </c>
      <c r="J327" s="527">
        <v>0</v>
      </c>
      <c r="K327" s="527"/>
      <c r="L327" s="415"/>
    </row>
    <row r="328" spans="1:12" ht="12.2" customHeight="1">
      <c r="A328" s="497">
        <v>59</v>
      </c>
      <c r="B328" s="498" t="s">
        <v>280</v>
      </c>
      <c r="C328" s="499">
        <v>41416</v>
      </c>
      <c r="D328" s="498" t="s">
        <v>103</v>
      </c>
      <c r="E328" s="499">
        <v>41339</v>
      </c>
      <c r="F328" s="498"/>
      <c r="G328" s="500">
        <v>3500</v>
      </c>
      <c r="H328" s="500">
        <v>0</v>
      </c>
      <c r="I328" s="500">
        <v>3500</v>
      </c>
      <c r="J328" s="527">
        <v>0</v>
      </c>
      <c r="K328" s="527"/>
      <c r="L328" s="415"/>
    </row>
    <row r="329" spans="1:12" ht="12.95" customHeight="1">
      <c r="A329" s="497">
        <v>60</v>
      </c>
      <c r="B329" s="498" t="s">
        <v>280</v>
      </c>
      <c r="C329" s="499">
        <v>41416</v>
      </c>
      <c r="D329" s="498" t="s">
        <v>119</v>
      </c>
      <c r="E329" s="499">
        <v>41339</v>
      </c>
      <c r="F329" s="498"/>
      <c r="G329" s="500">
        <v>3500</v>
      </c>
      <c r="H329" s="500">
        <v>0</v>
      </c>
      <c r="I329" s="500">
        <v>3500</v>
      </c>
      <c r="J329" s="527">
        <v>0</v>
      </c>
      <c r="K329" s="527"/>
      <c r="L329" s="415"/>
    </row>
    <row r="330" spans="1:12" ht="12.2" customHeight="1">
      <c r="A330" s="497">
        <v>61</v>
      </c>
      <c r="B330" s="498" t="s">
        <v>280</v>
      </c>
      <c r="C330" s="499">
        <v>41416</v>
      </c>
      <c r="D330" s="498" t="s">
        <v>129</v>
      </c>
      <c r="E330" s="499">
        <v>41339</v>
      </c>
      <c r="F330" s="498"/>
      <c r="G330" s="500">
        <v>3500</v>
      </c>
      <c r="H330" s="500">
        <v>0</v>
      </c>
      <c r="I330" s="500">
        <v>3500</v>
      </c>
      <c r="J330" s="527">
        <v>0</v>
      </c>
      <c r="K330" s="527"/>
      <c r="L330" s="415"/>
    </row>
    <row r="331" spans="1:12" ht="12.95" customHeight="1">
      <c r="A331" s="497">
        <v>62</v>
      </c>
      <c r="B331" s="498" t="s">
        <v>280</v>
      </c>
      <c r="C331" s="499">
        <v>41416</v>
      </c>
      <c r="D331" s="498" t="s">
        <v>124</v>
      </c>
      <c r="E331" s="499">
        <v>41339</v>
      </c>
      <c r="F331" s="498"/>
      <c r="G331" s="500">
        <v>3500</v>
      </c>
      <c r="H331" s="500">
        <v>0</v>
      </c>
      <c r="I331" s="500">
        <v>3500</v>
      </c>
      <c r="J331" s="527">
        <v>0</v>
      </c>
      <c r="K331" s="527"/>
      <c r="L331" s="415"/>
    </row>
    <row r="332" spans="1:12" ht="12.95" customHeight="1">
      <c r="A332" s="497">
        <v>64</v>
      </c>
      <c r="B332" s="498" t="s">
        <v>280</v>
      </c>
      <c r="C332" s="499">
        <v>41416</v>
      </c>
      <c r="D332" s="498" t="s">
        <v>125</v>
      </c>
      <c r="E332" s="499">
        <v>41339</v>
      </c>
      <c r="F332" s="498"/>
      <c r="G332" s="500">
        <v>3500</v>
      </c>
      <c r="H332" s="500">
        <v>0</v>
      </c>
      <c r="I332" s="500">
        <v>3500</v>
      </c>
      <c r="J332" s="527">
        <v>0</v>
      </c>
      <c r="K332" s="527"/>
      <c r="L332" s="415"/>
    </row>
    <row r="333" spans="1:12" ht="12.2" customHeight="1">
      <c r="A333" s="497">
        <v>65</v>
      </c>
      <c r="B333" s="498" t="s">
        <v>280</v>
      </c>
      <c r="C333" s="499">
        <v>41416</v>
      </c>
      <c r="D333" s="498" t="s">
        <v>108</v>
      </c>
      <c r="E333" s="499">
        <v>41339</v>
      </c>
      <c r="F333" s="498"/>
      <c r="G333" s="500">
        <v>3500</v>
      </c>
      <c r="H333" s="500">
        <v>0</v>
      </c>
      <c r="I333" s="500">
        <v>3500</v>
      </c>
      <c r="J333" s="527">
        <v>0</v>
      </c>
      <c r="K333" s="527"/>
      <c r="L333" s="415"/>
    </row>
    <row r="334" spans="1:12" ht="12.95" customHeight="1">
      <c r="A334" s="497">
        <v>66</v>
      </c>
      <c r="B334" s="498" t="s">
        <v>280</v>
      </c>
      <c r="C334" s="499">
        <v>41416</v>
      </c>
      <c r="D334" s="498" t="s">
        <v>128</v>
      </c>
      <c r="E334" s="499">
        <v>41339</v>
      </c>
      <c r="F334" s="498"/>
      <c r="G334" s="500">
        <v>3500</v>
      </c>
      <c r="H334" s="500">
        <v>0</v>
      </c>
      <c r="I334" s="500">
        <v>3500</v>
      </c>
      <c r="J334" s="527">
        <v>0</v>
      </c>
      <c r="K334" s="527"/>
      <c r="L334" s="415"/>
    </row>
    <row r="335" spans="1:12" ht="12.2" customHeight="1">
      <c r="A335" s="497">
        <v>67</v>
      </c>
      <c r="B335" s="498" t="s">
        <v>280</v>
      </c>
      <c r="C335" s="499">
        <v>41416</v>
      </c>
      <c r="D335" s="498" t="s">
        <v>112</v>
      </c>
      <c r="E335" s="499">
        <v>41339</v>
      </c>
      <c r="F335" s="498"/>
      <c r="G335" s="500">
        <v>3500</v>
      </c>
      <c r="H335" s="500">
        <v>0</v>
      </c>
      <c r="I335" s="500">
        <v>3500</v>
      </c>
      <c r="J335" s="527">
        <v>0</v>
      </c>
      <c r="K335" s="527"/>
      <c r="L335" s="415"/>
    </row>
    <row r="336" spans="1:12" ht="12.95" customHeight="1">
      <c r="A336" s="497">
        <v>68</v>
      </c>
      <c r="B336" s="498" t="s">
        <v>280</v>
      </c>
      <c r="C336" s="499">
        <v>41416</v>
      </c>
      <c r="D336" s="498" t="s">
        <v>395</v>
      </c>
      <c r="E336" s="499">
        <v>41339</v>
      </c>
      <c r="F336" s="498"/>
      <c r="G336" s="500">
        <v>3500</v>
      </c>
      <c r="H336" s="500">
        <v>0</v>
      </c>
      <c r="I336" s="500">
        <v>3500</v>
      </c>
      <c r="J336" s="527">
        <v>0</v>
      </c>
      <c r="K336" s="527"/>
      <c r="L336" s="415"/>
    </row>
    <row r="337" spans="1:12" ht="12.2" customHeight="1">
      <c r="A337" s="497">
        <v>69</v>
      </c>
      <c r="B337" s="498" t="s">
        <v>280</v>
      </c>
      <c r="C337" s="499">
        <v>41416</v>
      </c>
      <c r="D337" s="498" t="s">
        <v>476</v>
      </c>
      <c r="E337" s="499">
        <v>41339</v>
      </c>
      <c r="F337" s="498"/>
      <c r="G337" s="500">
        <v>3500</v>
      </c>
      <c r="H337" s="500">
        <v>0</v>
      </c>
      <c r="I337" s="500">
        <v>3500</v>
      </c>
      <c r="J337" s="527">
        <v>0</v>
      </c>
      <c r="K337" s="527"/>
      <c r="L337" s="415"/>
    </row>
    <row r="338" spans="1:12" ht="12.95" customHeight="1">
      <c r="A338" s="497">
        <v>77</v>
      </c>
      <c r="B338" s="498" t="s">
        <v>280</v>
      </c>
      <c r="C338" s="499">
        <v>41416</v>
      </c>
      <c r="D338" s="498" t="s">
        <v>477</v>
      </c>
      <c r="E338" s="499">
        <v>41352</v>
      </c>
      <c r="F338" s="498"/>
      <c r="G338" s="500">
        <v>9148</v>
      </c>
      <c r="H338" s="500">
        <v>0</v>
      </c>
      <c r="I338" s="500">
        <v>9148</v>
      </c>
      <c r="J338" s="527">
        <v>0</v>
      </c>
      <c r="K338" s="527"/>
      <c r="L338" s="415"/>
    </row>
    <row r="339" spans="1:12" ht="12.95" customHeight="1">
      <c r="A339" s="497">
        <v>142</v>
      </c>
      <c r="B339" s="498" t="s">
        <v>279</v>
      </c>
      <c r="C339" s="499">
        <v>41485</v>
      </c>
      <c r="D339" s="498" t="s">
        <v>120</v>
      </c>
      <c r="E339" s="499">
        <v>41364</v>
      </c>
      <c r="F339" s="498" t="s">
        <v>467</v>
      </c>
      <c r="G339" s="500">
        <v>0</v>
      </c>
      <c r="H339" s="500">
        <v>9148</v>
      </c>
      <c r="I339" s="500">
        <v>0</v>
      </c>
      <c r="J339" s="527">
        <v>9148</v>
      </c>
      <c r="K339" s="527"/>
      <c r="L339" s="415"/>
    </row>
    <row r="340" spans="1:12" ht="12.2" customHeight="1">
      <c r="A340" s="497">
        <v>85</v>
      </c>
      <c r="B340" s="498" t="s">
        <v>280</v>
      </c>
      <c r="C340" s="499">
        <v>41416</v>
      </c>
      <c r="D340" s="498" t="s">
        <v>421</v>
      </c>
      <c r="E340" s="499">
        <v>41386</v>
      </c>
      <c r="F340" s="498"/>
      <c r="G340" s="500">
        <v>9148</v>
      </c>
      <c r="H340" s="500">
        <v>0</v>
      </c>
      <c r="I340" s="500">
        <v>9148</v>
      </c>
      <c r="J340" s="527">
        <v>0</v>
      </c>
      <c r="K340" s="527"/>
      <c r="L340" s="415"/>
    </row>
    <row r="341" spans="1:12" ht="12.95" customHeight="1">
      <c r="A341" s="497">
        <v>143</v>
      </c>
      <c r="B341" s="498" t="s">
        <v>279</v>
      </c>
      <c r="C341" s="499">
        <v>41485</v>
      </c>
      <c r="D341" s="498" t="s">
        <v>93</v>
      </c>
      <c r="E341" s="499">
        <v>41394</v>
      </c>
      <c r="F341" s="498" t="s">
        <v>468</v>
      </c>
      <c r="G341" s="500">
        <v>0</v>
      </c>
      <c r="H341" s="500">
        <v>2000</v>
      </c>
      <c r="I341" s="500">
        <v>0</v>
      </c>
      <c r="J341" s="527">
        <v>2000</v>
      </c>
      <c r="K341" s="527"/>
      <c r="L341" s="415"/>
    </row>
    <row r="342" spans="1:12" ht="12.2" customHeight="1">
      <c r="A342" s="497">
        <v>358</v>
      </c>
      <c r="B342" s="498" t="s">
        <v>280</v>
      </c>
      <c r="C342" s="499">
        <v>41704</v>
      </c>
      <c r="D342" s="498" t="s">
        <v>613</v>
      </c>
      <c r="E342" s="499">
        <v>41414</v>
      </c>
      <c r="F342" s="498" t="s">
        <v>614</v>
      </c>
      <c r="G342" s="500">
        <v>2000</v>
      </c>
      <c r="H342" s="500">
        <v>0</v>
      </c>
      <c r="I342" s="500">
        <v>2000</v>
      </c>
      <c r="J342" s="527">
        <v>0</v>
      </c>
      <c r="K342" s="527"/>
      <c r="L342" s="415"/>
    </row>
    <row r="343" spans="1:12" ht="12.95" customHeight="1">
      <c r="A343" s="497">
        <v>402</v>
      </c>
      <c r="B343" s="498" t="s">
        <v>279</v>
      </c>
      <c r="C343" s="499">
        <v>41706</v>
      </c>
      <c r="D343" s="498" t="s">
        <v>116</v>
      </c>
      <c r="E343" s="499">
        <v>41639</v>
      </c>
      <c r="F343" s="498" t="s">
        <v>754</v>
      </c>
      <c r="G343" s="500">
        <v>23370</v>
      </c>
      <c r="H343" s="500">
        <v>0</v>
      </c>
      <c r="I343" s="500">
        <v>23370</v>
      </c>
      <c r="J343" s="527">
        <v>0</v>
      </c>
      <c r="K343" s="527"/>
      <c r="L343" s="415"/>
    </row>
    <row r="344" spans="1:12" ht="11.25" customHeight="1">
      <c r="A344" s="415"/>
      <c r="B344" s="415"/>
      <c r="C344" s="415"/>
      <c r="D344" s="415"/>
      <c r="E344" s="415"/>
      <c r="F344" s="495" t="s">
        <v>43</v>
      </c>
      <c r="G344" s="496">
        <v>103962</v>
      </c>
      <c r="H344" s="496">
        <v>103962</v>
      </c>
      <c r="I344" s="496">
        <v>103962</v>
      </c>
      <c r="J344" s="529">
        <v>103962</v>
      </c>
      <c r="K344" s="529"/>
      <c r="L344" s="415"/>
    </row>
    <row r="345" spans="1:12" ht="11.25" customHeight="1">
      <c r="A345" s="415"/>
      <c r="B345" s="415"/>
      <c r="C345" s="415"/>
      <c r="D345" s="415"/>
      <c r="E345" s="415"/>
      <c r="F345" s="495" t="s">
        <v>89</v>
      </c>
      <c r="G345" s="415"/>
      <c r="H345" s="415"/>
      <c r="I345" s="415"/>
      <c r="J345" s="415"/>
      <c r="K345" s="415"/>
      <c r="L345" s="415"/>
    </row>
    <row r="346" spans="1:12" ht="10.5" customHeight="1">
      <c r="A346" s="528" t="s">
        <v>478</v>
      </c>
      <c r="B346" s="528"/>
      <c r="C346" s="528" t="s">
        <v>479</v>
      </c>
      <c r="D346" s="528"/>
      <c r="E346" s="528"/>
      <c r="F346" s="528"/>
      <c r="G346" s="415"/>
      <c r="H346" s="415"/>
      <c r="I346" s="415"/>
      <c r="J346" s="415"/>
      <c r="K346" s="415"/>
      <c r="L346" s="415"/>
    </row>
    <row r="347" spans="1:12" ht="12.2" customHeight="1">
      <c r="A347" s="415"/>
      <c r="B347" s="415"/>
      <c r="C347" s="415"/>
      <c r="D347" s="415"/>
      <c r="E347" s="415"/>
      <c r="F347" s="495" t="s">
        <v>278</v>
      </c>
      <c r="G347" s="496">
        <v>0</v>
      </c>
      <c r="H347" s="496">
        <v>0</v>
      </c>
      <c r="I347" s="496">
        <v>0</v>
      </c>
      <c r="J347" s="529">
        <v>0</v>
      </c>
      <c r="K347" s="529"/>
      <c r="L347" s="529"/>
    </row>
    <row r="348" spans="1:12" ht="12.95" customHeight="1">
      <c r="A348" s="497">
        <v>1</v>
      </c>
      <c r="B348" s="498" t="s">
        <v>279</v>
      </c>
      <c r="C348" s="499">
        <v>41415</v>
      </c>
      <c r="D348" s="498" t="s">
        <v>366</v>
      </c>
      <c r="E348" s="499">
        <v>41275</v>
      </c>
      <c r="F348" s="498" t="s">
        <v>367</v>
      </c>
      <c r="G348" s="500">
        <v>2198464</v>
      </c>
      <c r="H348" s="500">
        <v>0</v>
      </c>
      <c r="I348" s="500">
        <v>2198464</v>
      </c>
      <c r="J348" s="527">
        <v>0</v>
      </c>
      <c r="K348" s="527"/>
      <c r="L348" s="415"/>
    </row>
    <row r="349" spans="1:12" ht="11.25" customHeight="1">
      <c r="A349" s="415"/>
      <c r="B349" s="415"/>
      <c r="C349" s="415"/>
      <c r="D349" s="415"/>
      <c r="E349" s="415"/>
      <c r="F349" s="495" t="s">
        <v>43</v>
      </c>
      <c r="G349" s="496">
        <v>2198464</v>
      </c>
      <c r="H349" s="496">
        <v>0</v>
      </c>
      <c r="I349" s="496">
        <v>2198464</v>
      </c>
      <c r="J349" s="529">
        <v>0</v>
      </c>
      <c r="K349" s="529"/>
      <c r="L349" s="415"/>
    </row>
    <row r="350" spans="1:12" ht="11.25" customHeight="1">
      <c r="A350" s="415"/>
      <c r="B350" s="415"/>
      <c r="C350" s="415"/>
      <c r="D350" s="415"/>
      <c r="E350" s="415"/>
      <c r="F350" s="495" t="s">
        <v>89</v>
      </c>
      <c r="G350" s="501">
        <v>2198464</v>
      </c>
      <c r="H350" s="415"/>
      <c r="I350" s="501">
        <v>2198464</v>
      </c>
      <c r="J350" s="415"/>
      <c r="K350" s="415"/>
      <c r="L350" s="415"/>
    </row>
    <row r="351" spans="1:12" ht="10.5" customHeight="1">
      <c r="A351" s="528" t="s">
        <v>137</v>
      </c>
      <c r="B351" s="528"/>
      <c r="C351" s="528" t="s">
        <v>138</v>
      </c>
      <c r="D351" s="528"/>
      <c r="E351" s="528"/>
      <c r="F351" s="528"/>
      <c r="G351" s="415"/>
      <c r="H351" s="415"/>
      <c r="I351" s="415"/>
      <c r="J351" s="415"/>
      <c r="K351" s="415"/>
      <c r="L351" s="415"/>
    </row>
    <row r="352" spans="1:12" ht="12.2" customHeight="1">
      <c r="A352" s="415"/>
      <c r="B352" s="415"/>
      <c r="C352" s="415"/>
      <c r="D352" s="415"/>
      <c r="E352" s="415"/>
      <c r="F352" s="495" t="s">
        <v>278</v>
      </c>
      <c r="G352" s="496">
        <v>0</v>
      </c>
      <c r="H352" s="496">
        <v>0</v>
      </c>
      <c r="I352" s="496">
        <v>0</v>
      </c>
      <c r="J352" s="529">
        <v>0</v>
      </c>
      <c r="K352" s="529"/>
      <c r="L352" s="529"/>
    </row>
    <row r="353" spans="1:12" ht="12.95" customHeight="1">
      <c r="A353" s="497">
        <v>1</v>
      </c>
      <c r="B353" s="498" t="s">
        <v>279</v>
      </c>
      <c r="C353" s="499">
        <v>41415</v>
      </c>
      <c r="D353" s="498" t="s">
        <v>366</v>
      </c>
      <c r="E353" s="499">
        <v>41275</v>
      </c>
      <c r="F353" s="498" t="s">
        <v>367</v>
      </c>
      <c r="G353" s="500">
        <v>1397420</v>
      </c>
      <c r="H353" s="500">
        <v>0</v>
      </c>
      <c r="I353" s="500">
        <v>1397420</v>
      </c>
      <c r="J353" s="527">
        <v>0</v>
      </c>
      <c r="K353" s="527"/>
      <c r="L353" s="415"/>
    </row>
    <row r="354" spans="1:12" ht="12.2" customHeight="1">
      <c r="A354" s="497">
        <v>16</v>
      </c>
      <c r="B354" s="498" t="s">
        <v>90</v>
      </c>
      <c r="C354" s="499">
        <v>41415</v>
      </c>
      <c r="D354" s="498" t="s">
        <v>366</v>
      </c>
      <c r="E354" s="499">
        <v>41289</v>
      </c>
      <c r="F354" s="498"/>
      <c r="G354" s="500">
        <v>799165.28249999997</v>
      </c>
      <c r="H354" s="500">
        <v>0</v>
      </c>
      <c r="I354" s="500">
        <v>799165.28249999997</v>
      </c>
      <c r="J354" s="527">
        <v>0</v>
      </c>
      <c r="K354" s="527"/>
      <c r="L354" s="415"/>
    </row>
    <row r="355" spans="1:12" ht="12.95" customHeight="1">
      <c r="A355" s="497">
        <v>334</v>
      </c>
      <c r="B355" s="498" t="s">
        <v>90</v>
      </c>
      <c r="C355" s="499">
        <v>41415</v>
      </c>
      <c r="D355" s="498" t="s">
        <v>411</v>
      </c>
      <c r="E355" s="499">
        <v>41289</v>
      </c>
      <c r="F355" s="530" t="s">
        <v>412</v>
      </c>
      <c r="G355" s="500">
        <v>83610</v>
      </c>
      <c r="H355" s="500">
        <v>0</v>
      </c>
      <c r="I355" s="500">
        <v>83610</v>
      </c>
      <c r="J355" s="527">
        <v>0</v>
      </c>
      <c r="K355" s="527"/>
      <c r="L355" s="415"/>
    </row>
    <row r="356" spans="1:12" ht="6" customHeight="1">
      <c r="A356" s="415"/>
      <c r="B356" s="415"/>
      <c r="C356" s="415"/>
      <c r="D356" s="415"/>
      <c r="E356" s="415"/>
      <c r="F356" s="530"/>
      <c r="G356" s="415"/>
      <c r="H356" s="415"/>
      <c r="I356" s="415"/>
      <c r="J356" s="415"/>
      <c r="K356" s="415"/>
      <c r="L356" s="415"/>
    </row>
    <row r="357" spans="1:12" ht="12.2" customHeight="1">
      <c r="A357" s="497">
        <v>126</v>
      </c>
      <c r="B357" s="498" t="s">
        <v>90</v>
      </c>
      <c r="C357" s="499">
        <v>41425</v>
      </c>
      <c r="D357" s="498" t="s">
        <v>366</v>
      </c>
      <c r="E357" s="499">
        <v>41333</v>
      </c>
      <c r="F357" s="498"/>
      <c r="G357" s="500">
        <v>32736.304</v>
      </c>
      <c r="H357" s="500">
        <v>0</v>
      </c>
      <c r="I357" s="500">
        <v>32736.304</v>
      </c>
      <c r="J357" s="527">
        <v>0</v>
      </c>
      <c r="K357" s="527"/>
      <c r="L357" s="415"/>
    </row>
    <row r="358" spans="1:12" ht="12.95" customHeight="1">
      <c r="A358" s="497">
        <v>15</v>
      </c>
      <c r="B358" s="498" t="s">
        <v>90</v>
      </c>
      <c r="C358" s="499">
        <v>41415</v>
      </c>
      <c r="D358" s="498" t="s">
        <v>371</v>
      </c>
      <c r="E358" s="499">
        <v>41335</v>
      </c>
      <c r="F358" s="498"/>
      <c r="G358" s="500">
        <v>915135.02</v>
      </c>
      <c r="H358" s="500">
        <v>0</v>
      </c>
      <c r="I358" s="500">
        <v>915135.02</v>
      </c>
      <c r="J358" s="527">
        <v>0</v>
      </c>
      <c r="K358" s="527"/>
      <c r="L358" s="415"/>
    </row>
    <row r="359" spans="1:12" ht="12.2" customHeight="1">
      <c r="A359" s="497">
        <v>332</v>
      </c>
      <c r="B359" s="498" t="s">
        <v>90</v>
      </c>
      <c r="C359" s="499">
        <v>41415</v>
      </c>
      <c r="D359" s="498" t="s">
        <v>414</v>
      </c>
      <c r="E359" s="499">
        <v>41351</v>
      </c>
      <c r="F359" s="498" t="s">
        <v>415</v>
      </c>
      <c r="G359" s="500">
        <v>23772.799999999999</v>
      </c>
      <c r="H359" s="500">
        <v>0</v>
      </c>
      <c r="I359" s="500">
        <v>23772.799999999999</v>
      </c>
      <c r="J359" s="527">
        <v>0</v>
      </c>
      <c r="K359" s="527"/>
      <c r="L359" s="415"/>
    </row>
    <row r="360" spans="1:12" ht="12.95" customHeight="1">
      <c r="A360" s="497">
        <v>20</v>
      </c>
      <c r="B360" s="498" t="s">
        <v>90</v>
      </c>
      <c r="C360" s="499">
        <v>41415</v>
      </c>
      <c r="D360" s="498" t="s">
        <v>98</v>
      </c>
      <c r="E360" s="499">
        <v>41364</v>
      </c>
      <c r="F360" s="498"/>
      <c r="G360" s="500">
        <v>29381.1</v>
      </c>
      <c r="H360" s="500">
        <v>0</v>
      </c>
      <c r="I360" s="500">
        <v>29381.1</v>
      </c>
      <c r="J360" s="527">
        <v>0</v>
      </c>
      <c r="K360" s="527"/>
      <c r="L360" s="415"/>
    </row>
    <row r="361" spans="1:12" ht="12.95" customHeight="1">
      <c r="A361" s="497">
        <v>428</v>
      </c>
      <c r="B361" s="498" t="s">
        <v>90</v>
      </c>
      <c r="C361" s="499">
        <v>41418</v>
      </c>
      <c r="D361" s="498" t="s">
        <v>372</v>
      </c>
      <c r="E361" s="499">
        <v>41405</v>
      </c>
      <c r="F361" s="530" t="s">
        <v>393</v>
      </c>
      <c r="G361" s="500">
        <v>1965446.4140000001</v>
      </c>
      <c r="H361" s="500">
        <v>0</v>
      </c>
      <c r="I361" s="500">
        <v>1965446.4140000001</v>
      </c>
      <c r="J361" s="527">
        <v>0</v>
      </c>
      <c r="K361" s="527"/>
      <c r="L361" s="415"/>
    </row>
    <row r="362" spans="1:12" ht="5.25" customHeight="1">
      <c r="A362" s="415"/>
      <c r="B362" s="415"/>
      <c r="C362" s="415"/>
      <c r="D362" s="415"/>
      <c r="E362" s="415"/>
      <c r="F362" s="530"/>
      <c r="G362" s="415"/>
      <c r="H362" s="415"/>
      <c r="I362" s="415"/>
      <c r="J362" s="415"/>
      <c r="K362" s="415"/>
      <c r="L362" s="415"/>
    </row>
    <row r="363" spans="1:12" ht="12.95" customHeight="1">
      <c r="A363" s="497">
        <v>132</v>
      </c>
      <c r="B363" s="498" t="s">
        <v>90</v>
      </c>
      <c r="C363" s="499">
        <v>41449</v>
      </c>
      <c r="D363" s="498" t="s">
        <v>373</v>
      </c>
      <c r="E363" s="499">
        <v>41407</v>
      </c>
      <c r="F363" s="498"/>
      <c r="G363" s="500">
        <v>62988.119999999995</v>
      </c>
      <c r="H363" s="500">
        <v>0</v>
      </c>
      <c r="I363" s="500">
        <v>62988.119999999995</v>
      </c>
      <c r="J363" s="527">
        <v>0</v>
      </c>
      <c r="K363" s="527"/>
      <c r="L363" s="415"/>
    </row>
    <row r="364" spans="1:12" ht="12.95" customHeight="1">
      <c r="A364" s="497">
        <v>330</v>
      </c>
      <c r="B364" s="498" t="s">
        <v>90</v>
      </c>
      <c r="C364" s="499">
        <v>41415</v>
      </c>
      <c r="D364" s="498" t="s">
        <v>418</v>
      </c>
      <c r="E364" s="499">
        <v>41407</v>
      </c>
      <c r="F364" s="530" t="s">
        <v>419</v>
      </c>
      <c r="G364" s="500">
        <v>140850</v>
      </c>
      <c r="H364" s="500">
        <v>0</v>
      </c>
      <c r="I364" s="500">
        <v>140850</v>
      </c>
      <c r="J364" s="527">
        <v>0</v>
      </c>
      <c r="K364" s="527"/>
      <c r="L364" s="415"/>
    </row>
    <row r="365" spans="1:12" ht="5.25" customHeight="1">
      <c r="A365" s="415"/>
      <c r="B365" s="415"/>
      <c r="C365" s="415"/>
      <c r="D365" s="415"/>
      <c r="E365" s="415"/>
      <c r="F365" s="530"/>
      <c r="G365" s="415"/>
      <c r="H365" s="415"/>
      <c r="I365" s="415"/>
      <c r="J365" s="415"/>
      <c r="K365" s="415"/>
      <c r="L365" s="415"/>
    </row>
    <row r="366" spans="1:12" ht="12.95" customHeight="1">
      <c r="A366" s="497">
        <v>320</v>
      </c>
      <c r="B366" s="498" t="s">
        <v>90</v>
      </c>
      <c r="C366" s="499">
        <v>41425</v>
      </c>
      <c r="D366" s="498" t="s">
        <v>374</v>
      </c>
      <c r="E366" s="499">
        <v>41408</v>
      </c>
      <c r="F366" s="498" t="s">
        <v>394</v>
      </c>
      <c r="G366" s="500">
        <v>43970.248</v>
      </c>
      <c r="H366" s="500">
        <v>0</v>
      </c>
      <c r="I366" s="500">
        <v>43970.248</v>
      </c>
      <c r="J366" s="527">
        <v>0</v>
      </c>
      <c r="K366" s="527"/>
      <c r="L366" s="415"/>
    </row>
    <row r="367" spans="1:12" ht="12.95" customHeight="1">
      <c r="A367" s="497">
        <v>423</v>
      </c>
      <c r="B367" s="498" t="s">
        <v>90</v>
      </c>
      <c r="C367" s="499">
        <v>41709</v>
      </c>
      <c r="D367" s="498" t="s">
        <v>371</v>
      </c>
      <c r="E367" s="499">
        <v>41429</v>
      </c>
      <c r="F367" s="498" t="s">
        <v>771</v>
      </c>
      <c r="G367" s="500">
        <v>3598805.4</v>
      </c>
      <c r="H367" s="500">
        <v>0</v>
      </c>
      <c r="I367" s="500">
        <v>3598805.4</v>
      </c>
      <c r="J367" s="527">
        <v>0</v>
      </c>
      <c r="K367" s="527"/>
      <c r="L367" s="415"/>
    </row>
    <row r="368" spans="1:12" ht="12.2" customHeight="1">
      <c r="A368" s="497">
        <v>429</v>
      </c>
      <c r="B368" s="498" t="s">
        <v>90</v>
      </c>
      <c r="C368" s="499">
        <v>41432</v>
      </c>
      <c r="D368" s="498" t="s">
        <v>98</v>
      </c>
      <c r="E368" s="499">
        <v>41429</v>
      </c>
      <c r="F368" s="498" t="s">
        <v>782</v>
      </c>
      <c r="G368" s="500">
        <v>1635093.64</v>
      </c>
      <c r="H368" s="500">
        <v>0</v>
      </c>
      <c r="I368" s="500">
        <v>1635093.64</v>
      </c>
      <c r="J368" s="527">
        <v>0</v>
      </c>
      <c r="K368" s="527"/>
      <c r="L368" s="415"/>
    </row>
    <row r="369" spans="1:12" ht="12.95" customHeight="1">
      <c r="A369" s="497">
        <v>136</v>
      </c>
      <c r="B369" s="498" t="s">
        <v>90</v>
      </c>
      <c r="C369" s="499">
        <v>41458</v>
      </c>
      <c r="D369" s="498" t="s">
        <v>117</v>
      </c>
      <c r="E369" s="499">
        <v>41453</v>
      </c>
      <c r="F369" s="498"/>
      <c r="G369" s="500">
        <v>32601.228800000001</v>
      </c>
      <c r="H369" s="500">
        <v>0</v>
      </c>
      <c r="I369" s="500">
        <v>32601.228800000001</v>
      </c>
      <c r="J369" s="527">
        <v>0</v>
      </c>
      <c r="K369" s="527"/>
      <c r="L369" s="415"/>
    </row>
    <row r="370" spans="1:12" ht="12.2" customHeight="1">
      <c r="A370" s="497">
        <v>137</v>
      </c>
      <c r="B370" s="498" t="s">
        <v>90</v>
      </c>
      <c r="C370" s="499">
        <v>41458</v>
      </c>
      <c r="D370" s="498" t="s">
        <v>420</v>
      </c>
      <c r="E370" s="499">
        <v>41453</v>
      </c>
      <c r="F370" s="498"/>
      <c r="G370" s="500">
        <v>12968.320000000002</v>
      </c>
      <c r="H370" s="500">
        <v>0</v>
      </c>
      <c r="I370" s="500">
        <v>12968.320000000002</v>
      </c>
      <c r="J370" s="527">
        <v>0</v>
      </c>
      <c r="K370" s="527"/>
      <c r="L370" s="415"/>
    </row>
    <row r="371" spans="1:12" ht="12.95" customHeight="1">
      <c r="A371" s="497">
        <v>139</v>
      </c>
      <c r="B371" s="498" t="s">
        <v>90</v>
      </c>
      <c r="C371" s="499">
        <v>41479</v>
      </c>
      <c r="D371" s="498" t="s">
        <v>104</v>
      </c>
      <c r="E371" s="499">
        <v>41471</v>
      </c>
      <c r="F371" s="498"/>
      <c r="G371" s="500">
        <v>626050.20000000007</v>
      </c>
      <c r="H371" s="500">
        <v>0</v>
      </c>
      <c r="I371" s="500">
        <v>626050.20000000007</v>
      </c>
      <c r="J371" s="527">
        <v>0</v>
      </c>
      <c r="K371" s="527"/>
      <c r="L371" s="415"/>
    </row>
    <row r="372" spans="1:12" ht="12.2" customHeight="1">
      <c r="A372" s="497">
        <v>147</v>
      </c>
      <c r="B372" s="498" t="s">
        <v>90</v>
      </c>
      <c r="C372" s="499">
        <v>41492</v>
      </c>
      <c r="D372" s="498" t="s">
        <v>131</v>
      </c>
      <c r="E372" s="499">
        <v>41487</v>
      </c>
      <c r="F372" s="498"/>
      <c r="G372" s="500">
        <v>1182443.2960000003</v>
      </c>
      <c r="H372" s="500">
        <v>0</v>
      </c>
      <c r="I372" s="500">
        <v>1182443.2960000003</v>
      </c>
      <c r="J372" s="527">
        <v>0</v>
      </c>
      <c r="K372" s="527"/>
      <c r="L372" s="415"/>
    </row>
    <row r="373" spans="1:12" ht="12.95" customHeight="1">
      <c r="A373" s="497">
        <v>327</v>
      </c>
      <c r="B373" s="498" t="s">
        <v>90</v>
      </c>
      <c r="C373" s="499">
        <v>41492</v>
      </c>
      <c r="D373" s="498" t="s">
        <v>423</v>
      </c>
      <c r="E373" s="499">
        <v>41487</v>
      </c>
      <c r="F373" s="530" t="s">
        <v>424</v>
      </c>
      <c r="G373" s="500">
        <v>84048.000000000015</v>
      </c>
      <c r="H373" s="500">
        <v>0</v>
      </c>
      <c r="I373" s="500">
        <v>84048.000000000015</v>
      </c>
      <c r="J373" s="527">
        <v>0</v>
      </c>
      <c r="K373" s="527"/>
      <c r="L373" s="415"/>
    </row>
    <row r="374" spans="1:12" ht="6" customHeight="1">
      <c r="A374" s="415"/>
      <c r="B374" s="415"/>
      <c r="C374" s="415"/>
      <c r="D374" s="415"/>
      <c r="E374" s="415"/>
      <c r="F374" s="530"/>
      <c r="G374" s="415"/>
      <c r="H374" s="415"/>
      <c r="I374" s="415"/>
      <c r="J374" s="415"/>
      <c r="K374" s="415"/>
      <c r="L374" s="415"/>
    </row>
    <row r="375" spans="1:12" ht="12.2" customHeight="1">
      <c r="A375" s="497">
        <v>430</v>
      </c>
      <c r="B375" s="498" t="s">
        <v>90</v>
      </c>
      <c r="C375" s="499">
        <v>41548</v>
      </c>
      <c r="D375" s="498" t="s">
        <v>94</v>
      </c>
      <c r="E375" s="499">
        <v>41533</v>
      </c>
      <c r="F375" s="530" t="s">
        <v>783</v>
      </c>
      <c r="G375" s="500">
        <v>606544.96000000008</v>
      </c>
      <c r="H375" s="500">
        <v>0</v>
      </c>
      <c r="I375" s="500">
        <v>606544.96000000008</v>
      </c>
      <c r="J375" s="527">
        <v>0</v>
      </c>
      <c r="K375" s="527"/>
      <c r="L375" s="415"/>
    </row>
    <row r="376" spans="1:12" ht="15.2" customHeight="1">
      <c r="A376" s="415"/>
      <c r="B376" s="415"/>
      <c r="C376" s="415"/>
      <c r="D376" s="415"/>
      <c r="E376" s="415"/>
      <c r="F376" s="530"/>
      <c r="G376" s="415"/>
      <c r="H376" s="415"/>
      <c r="I376" s="415"/>
      <c r="J376" s="415"/>
      <c r="K376" s="415"/>
      <c r="L376" s="415"/>
    </row>
    <row r="377" spans="1:12" ht="12.2" customHeight="1">
      <c r="A377" s="497">
        <v>187</v>
      </c>
      <c r="B377" s="498" t="s">
        <v>90</v>
      </c>
      <c r="C377" s="499">
        <v>41548</v>
      </c>
      <c r="D377" s="498" t="s">
        <v>119</v>
      </c>
      <c r="E377" s="499">
        <v>41541</v>
      </c>
      <c r="F377" s="498"/>
      <c r="G377" s="500">
        <v>29994.976799999997</v>
      </c>
      <c r="H377" s="500">
        <v>0</v>
      </c>
      <c r="I377" s="500">
        <v>29994.976799999997</v>
      </c>
      <c r="J377" s="527">
        <v>0</v>
      </c>
      <c r="K377" s="527"/>
      <c r="L377" s="415"/>
    </row>
    <row r="378" spans="1:12" ht="12.95" customHeight="1">
      <c r="A378" s="497">
        <v>325</v>
      </c>
      <c r="B378" s="498" t="s">
        <v>90</v>
      </c>
      <c r="C378" s="499">
        <v>41575</v>
      </c>
      <c r="D378" s="498" t="s">
        <v>426</v>
      </c>
      <c r="E378" s="499">
        <v>41563</v>
      </c>
      <c r="F378" s="498" t="s">
        <v>427</v>
      </c>
      <c r="G378" s="500">
        <v>73340.800000000003</v>
      </c>
      <c r="H378" s="500">
        <v>0</v>
      </c>
      <c r="I378" s="500">
        <v>73340.800000000003</v>
      </c>
      <c r="J378" s="527">
        <v>0</v>
      </c>
      <c r="K378" s="527"/>
      <c r="L378" s="415"/>
    </row>
    <row r="379" spans="1:12" ht="12.2" customHeight="1">
      <c r="A379" s="497">
        <v>216</v>
      </c>
      <c r="B379" s="498" t="s">
        <v>90</v>
      </c>
      <c r="C379" s="499">
        <v>41575</v>
      </c>
      <c r="D379" s="498" t="s">
        <v>93</v>
      </c>
      <c r="E379" s="499">
        <v>41565</v>
      </c>
      <c r="F379" s="498"/>
      <c r="G379" s="500">
        <v>70210</v>
      </c>
      <c r="H379" s="500">
        <v>0</v>
      </c>
      <c r="I379" s="500">
        <v>70210</v>
      </c>
      <c r="J379" s="527">
        <v>0</v>
      </c>
      <c r="K379" s="527"/>
      <c r="L379" s="415"/>
    </row>
    <row r="380" spans="1:12" ht="12.95" customHeight="1">
      <c r="A380" s="497">
        <v>321</v>
      </c>
      <c r="B380" s="498" t="s">
        <v>90</v>
      </c>
      <c r="C380" s="499">
        <v>41606</v>
      </c>
      <c r="D380" s="498" t="s">
        <v>116</v>
      </c>
      <c r="E380" s="499">
        <v>41589</v>
      </c>
      <c r="F380" s="530" t="s">
        <v>406</v>
      </c>
      <c r="G380" s="500">
        <v>2144135.3800000004</v>
      </c>
      <c r="H380" s="500">
        <v>0</v>
      </c>
      <c r="I380" s="500">
        <v>2144135.3800000004</v>
      </c>
      <c r="J380" s="527">
        <v>0</v>
      </c>
      <c r="K380" s="527"/>
      <c r="L380" s="415"/>
    </row>
    <row r="381" spans="1:12" ht="14.45" customHeight="1">
      <c r="A381" s="415"/>
      <c r="B381" s="415"/>
      <c r="C381" s="415"/>
      <c r="D381" s="415"/>
      <c r="E381" s="415"/>
      <c r="F381" s="530"/>
      <c r="G381" s="415"/>
      <c r="H381" s="415"/>
      <c r="I381" s="415"/>
      <c r="J381" s="415"/>
      <c r="K381" s="415"/>
      <c r="L381" s="415"/>
    </row>
    <row r="382" spans="1:12" ht="12.95" customHeight="1">
      <c r="A382" s="497">
        <v>323</v>
      </c>
      <c r="B382" s="498" t="s">
        <v>90</v>
      </c>
      <c r="C382" s="499">
        <v>41613</v>
      </c>
      <c r="D382" s="498" t="s">
        <v>430</v>
      </c>
      <c r="E382" s="499">
        <v>41598</v>
      </c>
      <c r="F382" s="498" t="s">
        <v>431</v>
      </c>
      <c r="G382" s="500">
        <v>112224</v>
      </c>
      <c r="H382" s="500">
        <v>0</v>
      </c>
      <c r="I382" s="500">
        <v>112224</v>
      </c>
      <c r="J382" s="527">
        <v>0</v>
      </c>
      <c r="K382" s="527"/>
      <c r="L382" s="415"/>
    </row>
    <row r="383" spans="1:12" ht="12.2" customHeight="1">
      <c r="A383" s="497">
        <v>258</v>
      </c>
      <c r="B383" s="498" t="s">
        <v>90</v>
      </c>
      <c r="C383" s="499">
        <v>41634</v>
      </c>
      <c r="D383" s="498" t="s">
        <v>439</v>
      </c>
      <c r="E383" s="499">
        <v>41631</v>
      </c>
      <c r="F383" s="498"/>
      <c r="G383" s="500">
        <v>29343.3</v>
      </c>
      <c r="H383" s="500">
        <v>0</v>
      </c>
      <c r="I383" s="500">
        <v>29343.3</v>
      </c>
      <c r="J383" s="527">
        <v>0</v>
      </c>
      <c r="K383" s="527"/>
      <c r="L383" s="415"/>
    </row>
    <row r="384" spans="1:12" ht="12.95" customHeight="1">
      <c r="A384" s="497">
        <v>335</v>
      </c>
      <c r="B384" s="498" t="s">
        <v>90</v>
      </c>
      <c r="C384" s="499">
        <v>41697</v>
      </c>
      <c r="D384" s="498" t="s">
        <v>366</v>
      </c>
      <c r="E384" s="499">
        <v>41631</v>
      </c>
      <c r="F384" s="498" t="s">
        <v>455</v>
      </c>
      <c r="G384" s="500">
        <v>3950937.6</v>
      </c>
      <c r="H384" s="500">
        <v>0</v>
      </c>
      <c r="I384" s="500">
        <v>3950937.6</v>
      </c>
      <c r="J384" s="527">
        <v>0</v>
      </c>
      <c r="K384" s="527"/>
      <c r="L384" s="415"/>
    </row>
    <row r="385" spans="1:12" ht="12.2" customHeight="1">
      <c r="A385" s="497">
        <v>374</v>
      </c>
      <c r="B385" s="498" t="s">
        <v>279</v>
      </c>
      <c r="C385" s="499">
        <v>41704</v>
      </c>
      <c r="D385" s="498" t="s">
        <v>96</v>
      </c>
      <c r="E385" s="499">
        <v>41639</v>
      </c>
      <c r="F385" s="498" t="s">
        <v>755</v>
      </c>
      <c r="G385" s="500">
        <v>0</v>
      </c>
      <c r="H385" s="500">
        <v>3950937.6</v>
      </c>
      <c r="I385" s="500">
        <v>0</v>
      </c>
      <c r="J385" s="527">
        <v>3950937.6</v>
      </c>
      <c r="K385" s="527"/>
      <c r="L385" s="415"/>
    </row>
    <row r="386" spans="1:12" ht="11.25" customHeight="1">
      <c r="A386" s="415"/>
      <c r="B386" s="415"/>
      <c r="C386" s="415"/>
      <c r="D386" s="415"/>
      <c r="E386" s="415"/>
      <c r="F386" s="495" t="s">
        <v>43</v>
      </c>
      <c r="G386" s="496">
        <v>19683216.390100006</v>
      </c>
      <c r="H386" s="496">
        <v>3950937.6</v>
      </c>
      <c r="I386" s="496">
        <v>19683216.390100006</v>
      </c>
      <c r="J386" s="529">
        <v>3950937.6</v>
      </c>
      <c r="K386" s="529"/>
      <c r="L386" s="415"/>
    </row>
    <row r="387" spans="1:12" ht="12.2" customHeight="1">
      <c r="A387" s="415"/>
      <c r="B387" s="415"/>
      <c r="C387" s="415"/>
      <c r="D387" s="415"/>
      <c r="E387" s="415"/>
      <c r="F387" s="495" t="s">
        <v>89</v>
      </c>
      <c r="G387" s="501">
        <v>15732278.789999999</v>
      </c>
      <c r="H387" s="415"/>
      <c r="I387" s="501">
        <v>15732278.789999999</v>
      </c>
      <c r="J387" s="415"/>
      <c r="K387" s="415"/>
      <c r="L387" s="415"/>
    </row>
    <row r="388" spans="1:12" ht="9.75" customHeight="1">
      <c r="A388" s="528" t="s">
        <v>480</v>
      </c>
      <c r="B388" s="528"/>
      <c r="C388" s="528" t="s">
        <v>481</v>
      </c>
      <c r="D388" s="528"/>
      <c r="E388" s="528"/>
      <c r="F388" s="528"/>
      <c r="G388" s="415"/>
      <c r="H388" s="415"/>
      <c r="I388" s="415"/>
      <c r="J388" s="415"/>
      <c r="K388" s="415"/>
      <c r="L388" s="415"/>
    </row>
    <row r="389" spans="1:12" ht="12.95" customHeight="1">
      <c r="A389" s="415"/>
      <c r="B389" s="415"/>
      <c r="C389" s="415"/>
      <c r="D389" s="415"/>
      <c r="E389" s="415"/>
      <c r="F389" s="495" t="s">
        <v>278</v>
      </c>
      <c r="G389" s="496">
        <v>0</v>
      </c>
      <c r="H389" s="496">
        <v>0</v>
      </c>
      <c r="I389" s="496">
        <v>0</v>
      </c>
      <c r="J389" s="529">
        <v>0</v>
      </c>
      <c r="K389" s="529"/>
      <c r="L389" s="529"/>
    </row>
    <row r="390" spans="1:12" ht="12.2" customHeight="1">
      <c r="A390" s="497">
        <v>422</v>
      </c>
      <c r="B390" s="498" t="s">
        <v>459</v>
      </c>
      <c r="C390" s="499">
        <v>41709</v>
      </c>
      <c r="D390" s="498" t="s">
        <v>371</v>
      </c>
      <c r="E390" s="499">
        <v>41429</v>
      </c>
      <c r="F390" s="498" t="s">
        <v>771</v>
      </c>
      <c r="G390" s="500">
        <v>0</v>
      </c>
      <c r="H390" s="500">
        <v>3598805.2</v>
      </c>
      <c r="I390" s="500">
        <v>0</v>
      </c>
      <c r="J390" s="527">
        <v>3598805.2</v>
      </c>
      <c r="K390" s="527"/>
      <c r="L390" s="415"/>
    </row>
    <row r="391" spans="1:12" ht="12.95" customHeight="1">
      <c r="A391" s="497">
        <v>406</v>
      </c>
      <c r="B391" s="498" t="s">
        <v>279</v>
      </c>
      <c r="C391" s="499">
        <v>41706</v>
      </c>
      <c r="D391" s="498" t="s">
        <v>120</v>
      </c>
      <c r="E391" s="499">
        <v>41521</v>
      </c>
      <c r="F391" s="498" t="s">
        <v>756</v>
      </c>
      <c r="G391" s="500">
        <v>288316</v>
      </c>
      <c r="H391" s="500">
        <v>0</v>
      </c>
      <c r="I391" s="500">
        <v>288316</v>
      </c>
      <c r="J391" s="527">
        <v>0</v>
      </c>
      <c r="K391" s="527"/>
      <c r="L391" s="415"/>
    </row>
    <row r="392" spans="1:12" ht="12.2" customHeight="1">
      <c r="A392" s="497">
        <v>410</v>
      </c>
      <c r="B392" s="498" t="s">
        <v>279</v>
      </c>
      <c r="C392" s="499">
        <v>41706</v>
      </c>
      <c r="D392" s="498" t="s">
        <v>97</v>
      </c>
      <c r="E392" s="499">
        <v>41527</v>
      </c>
      <c r="F392" s="498" t="s">
        <v>757</v>
      </c>
      <c r="G392" s="500">
        <v>301961</v>
      </c>
      <c r="H392" s="500">
        <v>0</v>
      </c>
      <c r="I392" s="500">
        <v>301961</v>
      </c>
      <c r="J392" s="527">
        <v>0</v>
      </c>
      <c r="K392" s="527"/>
      <c r="L392" s="415"/>
    </row>
    <row r="393" spans="1:12" ht="12.95" customHeight="1">
      <c r="A393" s="497">
        <v>411</v>
      </c>
      <c r="B393" s="498" t="s">
        <v>279</v>
      </c>
      <c r="C393" s="499">
        <v>41706</v>
      </c>
      <c r="D393" s="498" t="s">
        <v>126</v>
      </c>
      <c r="E393" s="499">
        <v>41529</v>
      </c>
      <c r="F393" s="498" t="s">
        <v>758</v>
      </c>
      <c r="G393" s="500">
        <v>367159</v>
      </c>
      <c r="H393" s="500">
        <v>0</v>
      </c>
      <c r="I393" s="500">
        <v>367159</v>
      </c>
      <c r="J393" s="527">
        <v>0</v>
      </c>
      <c r="K393" s="527"/>
      <c r="L393" s="415"/>
    </row>
    <row r="394" spans="1:12" ht="12.2" customHeight="1">
      <c r="A394" s="497">
        <v>408</v>
      </c>
      <c r="B394" s="498" t="s">
        <v>279</v>
      </c>
      <c r="C394" s="499">
        <v>41706</v>
      </c>
      <c r="D394" s="498" t="s">
        <v>95</v>
      </c>
      <c r="E394" s="499">
        <v>41531</v>
      </c>
      <c r="F394" s="498" t="s">
        <v>759</v>
      </c>
      <c r="G394" s="500">
        <v>399772</v>
      </c>
      <c r="H394" s="500">
        <v>0</v>
      </c>
      <c r="I394" s="500">
        <v>399772</v>
      </c>
      <c r="J394" s="527">
        <v>0</v>
      </c>
      <c r="K394" s="527"/>
      <c r="L394" s="415"/>
    </row>
    <row r="395" spans="1:12" ht="12.95" customHeight="1">
      <c r="A395" s="497">
        <v>407</v>
      </c>
      <c r="B395" s="498" t="s">
        <v>279</v>
      </c>
      <c r="C395" s="499">
        <v>41706</v>
      </c>
      <c r="D395" s="498" t="s">
        <v>93</v>
      </c>
      <c r="E395" s="499">
        <v>41541</v>
      </c>
      <c r="F395" s="498" t="s">
        <v>760</v>
      </c>
      <c r="G395" s="500">
        <v>418042</v>
      </c>
      <c r="H395" s="500">
        <v>0</v>
      </c>
      <c r="I395" s="500">
        <v>418042</v>
      </c>
      <c r="J395" s="527">
        <v>0</v>
      </c>
      <c r="K395" s="527"/>
      <c r="L395" s="415"/>
    </row>
    <row r="396" spans="1:12" ht="12.95" customHeight="1">
      <c r="A396" s="497">
        <v>409</v>
      </c>
      <c r="B396" s="498" t="s">
        <v>279</v>
      </c>
      <c r="C396" s="499">
        <v>41706</v>
      </c>
      <c r="D396" s="498" t="s">
        <v>96</v>
      </c>
      <c r="E396" s="499">
        <v>41545</v>
      </c>
      <c r="F396" s="498" t="s">
        <v>761</v>
      </c>
      <c r="G396" s="500">
        <v>272457</v>
      </c>
      <c r="H396" s="500">
        <v>0</v>
      </c>
      <c r="I396" s="500">
        <v>272457</v>
      </c>
      <c r="J396" s="527">
        <v>0</v>
      </c>
      <c r="K396" s="527"/>
      <c r="L396" s="415"/>
    </row>
    <row r="397" spans="1:12" ht="12.2" customHeight="1">
      <c r="A397" s="497">
        <v>415</v>
      </c>
      <c r="B397" s="498" t="s">
        <v>279</v>
      </c>
      <c r="C397" s="499">
        <v>41706</v>
      </c>
      <c r="D397" s="498" t="s">
        <v>99</v>
      </c>
      <c r="E397" s="499">
        <v>41552</v>
      </c>
      <c r="F397" s="498" t="s">
        <v>762</v>
      </c>
      <c r="G397" s="500">
        <v>452073</v>
      </c>
      <c r="H397" s="500">
        <v>0</v>
      </c>
      <c r="I397" s="500">
        <v>452073</v>
      </c>
      <c r="J397" s="527">
        <v>0</v>
      </c>
      <c r="K397" s="527"/>
      <c r="L397" s="415"/>
    </row>
    <row r="398" spans="1:12" ht="12.95" customHeight="1">
      <c r="A398" s="497">
        <v>414</v>
      </c>
      <c r="B398" s="498" t="s">
        <v>279</v>
      </c>
      <c r="C398" s="499">
        <v>41706</v>
      </c>
      <c r="D398" s="498" t="s">
        <v>101</v>
      </c>
      <c r="E398" s="499">
        <v>41580</v>
      </c>
      <c r="F398" s="498" t="s">
        <v>763</v>
      </c>
      <c r="G398" s="500">
        <v>386402</v>
      </c>
      <c r="H398" s="500">
        <v>0</v>
      </c>
      <c r="I398" s="500">
        <v>386402</v>
      </c>
      <c r="J398" s="527">
        <v>0</v>
      </c>
      <c r="K398" s="527"/>
      <c r="L398" s="415"/>
    </row>
    <row r="399" spans="1:12" ht="12.2" customHeight="1">
      <c r="A399" s="497">
        <v>413</v>
      </c>
      <c r="B399" s="498" t="s">
        <v>279</v>
      </c>
      <c r="C399" s="499">
        <v>41706</v>
      </c>
      <c r="D399" s="498" t="s">
        <v>98</v>
      </c>
      <c r="E399" s="499">
        <v>41584</v>
      </c>
      <c r="F399" s="498" t="s">
        <v>764</v>
      </c>
      <c r="G399" s="500">
        <v>388821</v>
      </c>
      <c r="H399" s="500">
        <v>0</v>
      </c>
      <c r="I399" s="500">
        <v>388821</v>
      </c>
      <c r="J399" s="527">
        <v>0</v>
      </c>
      <c r="K399" s="527"/>
      <c r="L399" s="415"/>
    </row>
    <row r="400" spans="1:12" ht="12.95" customHeight="1">
      <c r="A400" s="497">
        <v>412</v>
      </c>
      <c r="B400" s="498" t="s">
        <v>279</v>
      </c>
      <c r="C400" s="499">
        <v>41706</v>
      </c>
      <c r="D400" s="498" t="s">
        <v>114</v>
      </c>
      <c r="E400" s="499">
        <v>41591</v>
      </c>
      <c r="F400" s="498" t="s">
        <v>765</v>
      </c>
      <c r="G400" s="500">
        <v>441684</v>
      </c>
      <c r="H400" s="500">
        <v>0</v>
      </c>
      <c r="I400" s="500">
        <v>441684</v>
      </c>
      <c r="J400" s="527">
        <v>0</v>
      </c>
      <c r="K400" s="527"/>
      <c r="L400" s="415"/>
    </row>
    <row r="401" spans="1:12" ht="12.2" customHeight="1">
      <c r="A401" s="497">
        <v>417</v>
      </c>
      <c r="B401" s="498" t="s">
        <v>279</v>
      </c>
      <c r="C401" s="499">
        <v>41709</v>
      </c>
      <c r="D401" s="530" t="s">
        <v>772</v>
      </c>
      <c r="E401" s="499">
        <v>41611</v>
      </c>
      <c r="F401" s="498" t="s">
        <v>773</v>
      </c>
      <c r="G401" s="500">
        <v>419986</v>
      </c>
      <c r="H401" s="500">
        <v>0</v>
      </c>
      <c r="I401" s="500">
        <v>419986</v>
      </c>
      <c r="J401" s="527">
        <v>0</v>
      </c>
      <c r="K401" s="527"/>
      <c r="L401" s="415"/>
    </row>
    <row r="402" spans="1:12" ht="6" customHeight="1">
      <c r="A402" s="415"/>
      <c r="B402" s="415"/>
      <c r="C402" s="415"/>
      <c r="D402" s="530"/>
      <c r="E402" s="415"/>
      <c r="F402" s="415"/>
      <c r="G402" s="415"/>
      <c r="H402" s="415"/>
      <c r="I402" s="415"/>
      <c r="J402" s="415"/>
      <c r="K402" s="415"/>
      <c r="L402" s="415"/>
    </row>
    <row r="403" spans="1:12" ht="12.95" customHeight="1">
      <c r="A403" s="497">
        <v>404</v>
      </c>
      <c r="B403" s="498" t="s">
        <v>279</v>
      </c>
      <c r="C403" s="499">
        <v>41706</v>
      </c>
      <c r="D403" s="498" t="s">
        <v>122</v>
      </c>
      <c r="E403" s="499">
        <v>41618</v>
      </c>
      <c r="F403" s="530" t="s">
        <v>766</v>
      </c>
      <c r="G403" s="500">
        <v>292355</v>
      </c>
      <c r="H403" s="500">
        <v>0</v>
      </c>
      <c r="I403" s="500">
        <v>292355</v>
      </c>
      <c r="J403" s="527">
        <v>0</v>
      </c>
      <c r="K403" s="527"/>
      <c r="L403" s="415"/>
    </row>
    <row r="404" spans="1:12" ht="6" customHeight="1">
      <c r="A404" s="415"/>
      <c r="B404" s="415"/>
      <c r="C404" s="415"/>
      <c r="D404" s="415"/>
      <c r="E404" s="415"/>
      <c r="F404" s="530"/>
      <c r="G404" s="415"/>
      <c r="H404" s="415"/>
      <c r="I404" s="415"/>
      <c r="J404" s="415"/>
      <c r="K404" s="415"/>
      <c r="L404" s="415"/>
    </row>
    <row r="405" spans="1:12" ht="12.2" customHeight="1">
      <c r="A405" s="497">
        <v>405</v>
      </c>
      <c r="B405" s="498" t="s">
        <v>279</v>
      </c>
      <c r="C405" s="499">
        <v>41706</v>
      </c>
      <c r="D405" s="498" t="s">
        <v>107</v>
      </c>
      <c r="E405" s="499">
        <v>41620</v>
      </c>
      <c r="F405" s="498" t="s">
        <v>767</v>
      </c>
      <c r="G405" s="500">
        <v>487721</v>
      </c>
      <c r="H405" s="500">
        <v>0</v>
      </c>
      <c r="I405" s="500">
        <v>487721</v>
      </c>
      <c r="J405" s="527">
        <v>0</v>
      </c>
      <c r="K405" s="527"/>
      <c r="L405" s="415"/>
    </row>
    <row r="406" spans="1:12" ht="12.95" customHeight="1">
      <c r="A406" s="497">
        <v>322</v>
      </c>
      <c r="B406" s="498" t="s">
        <v>459</v>
      </c>
      <c r="C406" s="499">
        <v>41697</v>
      </c>
      <c r="D406" s="498" t="s">
        <v>366</v>
      </c>
      <c r="E406" s="499">
        <v>41631</v>
      </c>
      <c r="F406" s="498" t="s">
        <v>455</v>
      </c>
      <c r="G406" s="500">
        <v>0</v>
      </c>
      <c r="H406" s="500">
        <v>3950937.6</v>
      </c>
      <c r="I406" s="500">
        <v>0</v>
      </c>
      <c r="J406" s="527">
        <v>3950937.6</v>
      </c>
      <c r="K406" s="527"/>
      <c r="L406" s="415"/>
    </row>
    <row r="407" spans="1:12" ht="12.2" customHeight="1">
      <c r="A407" s="497">
        <v>374</v>
      </c>
      <c r="B407" s="498" t="s">
        <v>279</v>
      </c>
      <c r="C407" s="499">
        <v>41704</v>
      </c>
      <c r="D407" s="498" t="s">
        <v>96</v>
      </c>
      <c r="E407" s="499">
        <v>41639</v>
      </c>
      <c r="F407" s="498" t="s">
        <v>755</v>
      </c>
      <c r="G407" s="500">
        <v>3950937.6</v>
      </c>
      <c r="H407" s="500">
        <v>0</v>
      </c>
      <c r="I407" s="500">
        <v>3950937.6</v>
      </c>
      <c r="J407" s="527">
        <v>0</v>
      </c>
      <c r="K407" s="527"/>
      <c r="L407" s="415"/>
    </row>
    <row r="408" spans="1:12" ht="12.2" customHeight="1">
      <c r="A408" s="415"/>
      <c r="B408" s="415"/>
      <c r="C408" s="415"/>
      <c r="D408" s="415"/>
      <c r="E408" s="415"/>
      <c r="F408" s="495" t="s">
        <v>43</v>
      </c>
      <c r="G408" s="496">
        <v>8867686.5999999996</v>
      </c>
      <c r="H408" s="496">
        <v>7549742.8000000007</v>
      </c>
      <c r="I408" s="496">
        <v>8867686.5999999996</v>
      </c>
      <c r="J408" s="529">
        <v>7549742.8000000007</v>
      </c>
      <c r="K408" s="529"/>
      <c r="L408" s="415"/>
    </row>
    <row r="409" spans="1:12" ht="11.25" customHeight="1">
      <c r="A409" s="415"/>
      <c r="B409" s="415"/>
      <c r="C409" s="415"/>
      <c r="D409" s="415"/>
      <c r="E409" s="415"/>
      <c r="F409" s="495" t="s">
        <v>89</v>
      </c>
      <c r="G409" s="501">
        <v>1317943.8</v>
      </c>
      <c r="H409" s="415"/>
      <c r="I409" s="501">
        <v>1317943.8</v>
      </c>
      <c r="J409" s="415"/>
      <c r="K409" s="415"/>
      <c r="L409" s="415"/>
    </row>
    <row r="410" spans="1:12" ht="10.5" customHeight="1">
      <c r="A410" s="528" t="s">
        <v>631</v>
      </c>
      <c r="B410" s="528"/>
      <c r="C410" s="528" t="s">
        <v>630</v>
      </c>
      <c r="D410" s="528"/>
      <c r="E410" s="528"/>
      <c r="F410" s="528"/>
      <c r="G410" s="415"/>
      <c r="H410" s="415"/>
      <c r="I410" s="415"/>
      <c r="J410" s="415"/>
      <c r="K410" s="415"/>
      <c r="L410" s="415"/>
    </row>
    <row r="411" spans="1:12" ht="12.2" customHeight="1">
      <c r="A411" s="415"/>
      <c r="B411" s="415"/>
      <c r="C411" s="415"/>
      <c r="D411" s="415"/>
      <c r="E411" s="415"/>
      <c r="F411" s="495" t="s">
        <v>278</v>
      </c>
      <c r="G411" s="496">
        <v>0</v>
      </c>
      <c r="H411" s="496">
        <v>0</v>
      </c>
      <c r="I411" s="496">
        <v>0</v>
      </c>
      <c r="J411" s="529">
        <v>0</v>
      </c>
      <c r="K411" s="529"/>
      <c r="L411" s="529"/>
    </row>
    <row r="412" spans="1:12" ht="12.2" customHeight="1">
      <c r="A412" s="497">
        <v>406</v>
      </c>
      <c r="B412" s="498" t="s">
        <v>279</v>
      </c>
      <c r="C412" s="499">
        <v>41706</v>
      </c>
      <c r="D412" s="498" t="s">
        <v>120</v>
      </c>
      <c r="E412" s="499">
        <v>41521</v>
      </c>
      <c r="F412" s="498" t="s">
        <v>756</v>
      </c>
      <c r="G412" s="500">
        <v>0</v>
      </c>
      <c r="H412" s="500">
        <v>288316</v>
      </c>
      <c r="I412" s="500">
        <v>0</v>
      </c>
      <c r="J412" s="527">
        <v>288316</v>
      </c>
      <c r="K412" s="527"/>
      <c r="L412" s="415"/>
    </row>
    <row r="413" spans="1:12" ht="12.95" customHeight="1">
      <c r="A413" s="497">
        <v>410</v>
      </c>
      <c r="B413" s="498" t="s">
        <v>279</v>
      </c>
      <c r="C413" s="499">
        <v>41706</v>
      </c>
      <c r="D413" s="498" t="s">
        <v>97</v>
      </c>
      <c r="E413" s="499">
        <v>41527</v>
      </c>
      <c r="F413" s="498" t="s">
        <v>757</v>
      </c>
      <c r="G413" s="500">
        <v>0</v>
      </c>
      <c r="H413" s="500">
        <v>301961</v>
      </c>
      <c r="I413" s="500">
        <v>0</v>
      </c>
      <c r="J413" s="527">
        <v>301961</v>
      </c>
      <c r="K413" s="527"/>
      <c r="L413" s="415"/>
    </row>
    <row r="414" spans="1:12" ht="12.2" customHeight="1">
      <c r="A414" s="497">
        <v>411</v>
      </c>
      <c r="B414" s="498" t="s">
        <v>279</v>
      </c>
      <c r="C414" s="499">
        <v>41706</v>
      </c>
      <c r="D414" s="498" t="s">
        <v>126</v>
      </c>
      <c r="E414" s="499">
        <v>41529</v>
      </c>
      <c r="F414" s="498" t="s">
        <v>758</v>
      </c>
      <c r="G414" s="500">
        <v>0</v>
      </c>
      <c r="H414" s="500">
        <v>367159</v>
      </c>
      <c r="I414" s="500">
        <v>0</v>
      </c>
      <c r="J414" s="527">
        <v>367159</v>
      </c>
      <c r="K414" s="527"/>
      <c r="L414" s="415"/>
    </row>
    <row r="415" spans="1:12" ht="12.95" customHeight="1">
      <c r="A415" s="497">
        <v>408</v>
      </c>
      <c r="B415" s="498" t="s">
        <v>279</v>
      </c>
      <c r="C415" s="499">
        <v>41706</v>
      </c>
      <c r="D415" s="498" t="s">
        <v>95</v>
      </c>
      <c r="E415" s="499">
        <v>41531</v>
      </c>
      <c r="F415" s="498" t="s">
        <v>759</v>
      </c>
      <c r="G415" s="500">
        <v>0</v>
      </c>
      <c r="H415" s="500">
        <v>399772</v>
      </c>
      <c r="I415" s="500">
        <v>0</v>
      </c>
      <c r="J415" s="527">
        <v>399772</v>
      </c>
      <c r="K415" s="527"/>
      <c r="L415" s="415"/>
    </row>
    <row r="416" spans="1:12" ht="12.95" customHeight="1">
      <c r="A416" s="497">
        <v>407</v>
      </c>
      <c r="B416" s="498" t="s">
        <v>279</v>
      </c>
      <c r="C416" s="499">
        <v>41706</v>
      </c>
      <c r="D416" s="498" t="s">
        <v>93</v>
      </c>
      <c r="E416" s="499">
        <v>41541</v>
      </c>
      <c r="F416" s="498" t="s">
        <v>760</v>
      </c>
      <c r="G416" s="500">
        <v>0</v>
      </c>
      <c r="H416" s="500">
        <v>418042</v>
      </c>
      <c r="I416" s="500">
        <v>0</v>
      </c>
      <c r="J416" s="527">
        <v>418042</v>
      </c>
      <c r="K416" s="527"/>
      <c r="L416" s="415"/>
    </row>
    <row r="417" spans="1:12" ht="12.2" customHeight="1">
      <c r="A417" s="497">
        <v>409</v>
      </c>
      <c r="B417" s="498" t="s">
        <v>279</v>
      </c>
      <c r="C417" s="499">
        <v>41706</v>
      </c>
      <c r="D417" s="498" t="s">
        <v>96</v>
      </c>
      <c r="E417" s="499">
        <v>41545</v>
      </c>
      <c r="F417" s="498" t="s">
        <v>761</v>
      </c>
      <c r="G417" s="500">
        <v>0</v>
      </c>
      <c r="H417" s="500">
        <v>272457</v>
      </c>
      <c r="I417" s="500">
        <v>0</v>
      </c>
      <c r="J417" s="527">
        <v>272457</v>
      </c>
      <c r="K417" s="527"/>
      <c r="L417" s="415"/>
    </row>
    <row r="418" spans="1:12" ht="12.95" customHeight="1">
      <c r="A418" s="497">
        <v>415</v>
      </c>
      <c r="B418" s="498" t="s">
        <v>279</v>
      </c>
      <c r="C418" s="499">
        <v>41706</v>
      </c>
      <c r="D418" s="498" t="s">
        <v>99</v>
      </c>
      <c r="E418" s="499">
        <v>41552</v>
      </c>
      <c r="F418" s="498" t="s">
        <v>762</v>
      </c>
      <c r="G418" s="500">
        <v>0</v>
      </c>
      <c r="H418" s="500">
        <v>452073</v>
      </c>
      <c r="I418" s="500">
        <v>0</v>
      </c>
      <c r="J418" s="527">
        <v>452073</v>
      </c>
      <c r="K418" s="527"/>
      <c r="L418" s="415"/>
    </row>
    <row r="419" spans="1:12" ht="12.2" customHeight="1">
      <c r="A419" s="497">
        <v>414</v>
      </c>
      <c r="B419" s="498" t="s">
        <v>279</v>
      </c>
      <c r="C419" s="499">
        <v>41706</v>
      </c>
      <c r="D419" s="498" t="s">
        <v>101</v>
      </c>
      <c r="E419" s="499">
        <v>41580</v>
      </c>
      <c r="F419" s="498" t="s">
        <v>763</v>
      </c>
      <c r="G419" s="500">
        <v>0</v>
      </c>
      <c r="H419" s="500">
        <v>386402</v>
      </c>
      <c r="I419" s="500">
        <v>0</v>
      </c>
      <c r="J419" s="527">
        <v>386402</v>
      </c>
      <c r="K419" s="527"/>
      <c r="L419" s="415"/>
    </row>
    <row r="420" spans="1:12" ht="12.95" customHeight="1">
      <c r="A420" s="497">
        <v>413</v>
      </c>
      <c r="B420" s="498" t="s">
        <v>279</v>
      </c>
      <c r="C420" s="499">
        <v>41706</v>
      </c>
      <c r="D420" s="498" t="s">
        <v>98</v>
      </c>
      <c r="E420" s="499">
        <v>41584</v>
      </c>
      <c r="F420" s="498" t="s">
        <v>764</v>
      </c>
      <c r="G420" s="500">
        <v>0</v>
      </c>
      <c r="H420" s="500">
        <v>388821</v>
      </c>
      <c r="I420" s="500">
        <v>0</v>
      </c>
      <c r="J420" s="527">
        <v>388821</v>
      </c>
      <c r="K420" s="527"/>
      <c r="L420" s="415"/>
    </row>
    <row r="421" spans="1:12" ht="12.95" customHeight="1">
      <c r="A421" s="497">
        <v>412</v>
      </c>
      <c r="B421" s="498" t="s">
        <v>279</v>
      </c>
      <c r="C421" s="499">
        <v>41706</v>
      </c>
      <c r="D421" s="498" t="s">
        <v>114</v>
      </c>
      <c r="E421" s="499">
        <v>41591</v>
      </c>
      <c r="F421" s="498" t="s">
        <v>765</v>
      </c>
      <c r="G421" s="500">
        <v>0</v>
      </c>
      <c r="H421" s="500">
        <v>441684</v>
      </c>
      <c r="I421" s="500">
        <v>0</v>
      </c>
      <c r="J421" s="527">
        <v>441684</v>
      </c>
      <c r="K421" s="527"/>
      <c r="L421" s="415"/>
    </row>
    <row r="422" spans="1:12" ht="12.2" customHeight="1">
      <c r="A422" s="497">
        <v>417</v>
      </c>
      <c r="B422" s="498" t="s">
        <v>279</v>
      </c>
      <c r="C422" s="499">
        <v>41709</v>
      </c>
      <c r="D422" s="530" t="s">
        <v>772</v>
      </c>
      <c r="E422" s="499">
        <v>41611</v>
      </c>
      <c r="F422" s="498" t="s">
        <v>773</v>
      </c>
      <c r="G422" s="500">
        <v>0</v>
      </c>
      <c r="H422" s="500">
        <v>419986</v>
      </c>
      <c r="I422" s="500">
        <v>0</v>
      </c>
      <c r="J422" s="527">
        <v>419986</v>
      </c>
      <c r="K422" s="527"/>
      <c r="L422" s="415"/>
    </row>
    <row r="423" spans="1:12" ht="6" customHeight="1">
      <c r="A423" s="415"/>
      <c r="B423" s="415"/>
      <c r="C423" s="415"/>
      <c r="D423" s="530"/>
      <c r="E423" s="415"/>
      <c r="F423" s="415"/>
      <c r="G423" s="415"/>
      <c r="H423" s="415"/>
      <c r="I423" s="415"/>
      <c r="J423" s="415"/>
      <c r="K423" s="415"/>
      <c r="L423" s="415"/>
    </row>
    <row r="424" spans="1:12" ht="12.95" customHeight="1">
      <c r="A424" s="497">
        <v>404</v>
      </c>
      <c r="B424" s="498" t="s">
        <v>279</v>
      </c>
      <c r="C424" s="499">
        <v>41706</v>
      </c>
      <c r="D424" s="498" t="s">
        <v>122</v>
      </c>
      <c r="E424" s="499">
        <v>41618</v>
      </c>
      <c r="F424" s="530" t="s">
        <v>766</v>
      </c>
      <c r="G424" s="500">
        <v>0</v>
      </c>
      <c r="H424" s="500">
        <v>292355</v>
      </c>
      <c r="I424" s="500">
        <v>0</v>
      </c>
      <c r="J424" s="527">
        <v>292355</v>
      </c>
      <c r="K424" s="527"/>
      <c r="L424" s="415"/>
    </row>
    <row r="425" spans="1:12" ht="5.25" customHeight="1">
      <c r="A425" s="415"/>
      <c r="B425" s="415"/>
      <c r="C425" s="415"/>
      <c r="D425" s="415"/>
      <c r="E425" s="415"/>
      <c r="F425" s="530"/>
      <c r="G425" s="415"/>
      <c r="H425" s="415"/>
      <c r="I425" s="415"/>
      <c r="J425" s="415"/>
      <c r="K425" s="415"/>
      <c r="L425" s="415"/>
    </row>
    <row r="426" spans="1:12" ht="12.95" customHeight="1">
      <c r="A426" s="497">
        <v>405</v>
      </c>
      <c r="B426" s="498" t="s">
        <v>279</v>
      </c>
      <c r="C426" s="499">
        <v>41706</v>
      </c>
      <c r="D426" s="498" t="s">
        <v>107</v>
      </c>
      <c r="E426" s="499">
        <v>41620</v>
      </c>
      <c r="F426" s="498" t="s">
        <v>767</v>
      </c>
      <c r="G426" s="500">
        <v>0</v>
      </c>
      <c r="H426" s="500">
        <v>487721</v>
      </c>
      <c r="I426" s="500">
        <v>0</v>
      </c>
      <c r="J426" s="527">
        <v>487721</v>
      </c>
      <c r="K426" s="527"/>
      <c r="L426" s="415"/>
    </row>
    <row r="427" spans="1:12" ht="11.25" customHeight="1">
      <c r="A427" s="415"/>
      <c r="B427" s="415"/>
      <c r="C427" s="415"/>
      <c r="D427" s="415"/>
      <c r="E427" s="415"/>
      <c r="F427" s="495" t="s">
        <v>43</v>
      </c>
      <c r="G427" s="496">
        <v>0</v>
      </c>
      <c r="H427" s="496">
        <v>4916749</v>
      </c>
      <c r="I427" s="496">
        <v>0</v>
      </c>
      <c r="J427" s="529">
        <v>4916749</v>
      </c>
      <c r="K427" s="529"/>
      <c r="L427" s="415"/>
    </row>
    <row r="428" spans="1:12" ht="11.25" customHeight="1">
      <c r="A428" s="415"/>
      <c r="B428" s="415"/>
      <c r="C428" s="415"/>
      <c r="D428" s="415"/>
      <c r="E428" s="415"/>
      <c r="F428" s="495" t="s">
        <v>89</v>
      </c>
      <c r="G428" s="415"/>
      <c r="H428" s="501">
        <v>4916749</v>
      </c>
      <c r="I428" s="415"/>
      <c r="J428" s="501">
        <v>4916749</v>
      </c>
      <c r="K428" s="415"/>
      <c r="L428" s="415"/>
    </row>
    <row r="429" spans="1:12" ht="10.5" customHeight="1">
      <c r="A429" s="528" t="s">
        <v>139</v>
      </c>
      <c r="B429" s="528"/>
      <c r="C429" s="528" t="s">
        <v>482</v>
      </c>
      <c r="D429" s="528"/>
      <c r="E429" s="528"/>
      <c r="F429" s="528"/>
      <c r="G429" s="415"/>
      <c r="H429" s="415"/>
      <c r="I429" s="415"/>
      <c r="J429" s="415"/>
      <c r="K429" s="415"/>
      <c r="L429" s="415"/>
    </row>
    <row r="430" spans="1:12" ht="12.2" customHeight="1">
      <c r="A430" s="415"/>
      <c r="B430" s="415"/>
      <c r="C430" s="415"/>
      <c r="D430" s="415"/>
      <c r="E430" s="415"/>
      <c r="F430" s="495" t="s">
        <v>278</v>
      </c>
      <c r="G430" s="496">
        <v>0</v>
      </c>
      <c r="H430" s="496">
        <v>0</v>
      </c>
      <c r="I430" s="496">
        <v>0</v>
      </c>
      <c r="J430" s="529">
        <v>0</v>
      </c>
      <c r="K430" s="529"/>
      <c r="L430" s="529"/>
    </row>
    <row r="431" spans="1:12" ht="12.95" customHeight="1">
      <c r="A431" s="497">
        <v>1</v>
      </c>
      <c r="B431" s="498" t="s">
        <v>279</v>
      </c>
      <c r="C431" s="499">
        <v>41415</v>
      </c>
      <c r="D431" s="498" t="s">
        <v>366</v>
      </c>
      <c r="E431" s="499">
        <v>41275</v>
      </c>
      <c r="F431" s="498" t="s">
        <v>367</v>
      </c>
      <c r="G431" s="500">
        <v>0</v>
      </c>
      <c r="H431" s="500">
        <v>4855199.84</v>
      </c>
      <c r="I431" s="500">
        <v>0</v>
      </c>
      <c r="J431" s="527">
        <v>34781.86</v>
      </c>
      <c r="K431" s="527"/>
      <c r="L431" s="415"/>
    </row>
    <row r="432" spans="1:12" ht="12.2" customHeight="1">
      <c r="A432" s="497">
        <v>110</v>
      </c>
      <c r="B432" s="498" t="s">
        <v>285</v>
      </c>
      <c r="C432" s="499">
        <v>41416</v>
      </c>
      <c r="D432" s="498" t="s">
        <v>107</v>
      </c>
      <c r="E432" s="499">
        <v>41288</v>
      </c>
      <c r="F432" s="498"/>
      <c r="G432" s="500">
        <v>0</v>
      </c>
      <c r="H432" s="500">
        <v>2789000</v>
      </c>
      <c r="I432" s="500">
        <v>0</v>
      </c>
      <c r="J432" s="527">
        <v>20000</v>
      </c>
      <c r="K432" s="527"/>
      <c r="L432" s="415"/>
    </row>
    <row r="433" spans="1:12" ht="12.95" customHeight="1">
      <c r="A433" s="497">
        <v>112</v>
      </c>
      <c r="B433" s="498" t="s">
        <v>285</v>
      </c>
      <c r="C433" s="499">
        <v>41416</v>
      </c>
      <c r="D433" s="498" t="s">
        <v>115</v>
      </c>
      <c r="E433" s="499">
        <v>41368</v>
      </c>
      <c r="F433" s="498"/>
      <c r="G433" s="500">
        <v>0</v>
      </c>
      <c r="H433" s="500">
        <v>9094800</v>
      </c>
      <c r="I433" s="500">
        <v>0</v>
      </c>
      <c r="J433" s="527">
        <v>65000.000000000007</v>
      </c>
      <c r="K433" s="527"/>
      <c r="L433" s="415"/>
    </row>
    <row r="434" spans="1:12" ht="12.95" customHeight="1">
      <c r="A434" s="497">
        <v>152</v>
      </c>
      <c r="B434" s="498" t="s">
        <v>285</v>
      </c>
      <c r="C434" s="499">
        <v>41513</v>
      </c>
      <c r="D434" s="498" t="s">
        <v>124</v>
      </c>
      <c r="E434" s="499">
        <v>41408</v>
      </c>
      <c r="F434" s="498"/>
      <c r="G434" s="500">
        <v>0</v>
      </c>
      <c r="H434" s="500">
        <v>4228500</v>
      </c>
      <c r="I434" s="500">
        <v>0</v>
      </c>
      <c r="J434" s="527">
        <v>30000.000000000004</v>
      </c>
      <c r="K434" s="527"/>
      <c r="L434" s="415"/>
    </row>
    <row r="435" spans="1:12" ht="12.2" customHeight="1">
      <c r="A435" s="497">
        <v>168</v>
      </c>
      <c r="B435" s="498" t="s">
        <v>285</v>
      </c>
      <c r="C435" s="499">
        <v>41513</v>
      </c>
      <c r="D435" s="498" t="s">
        <v>484</v>
      </c>
      <c r="E435" s="499">
        <v>41456</v>
      </c>
      <c r="F435" s="498"/>
      <c r="G435" s="500">
        <v>0</v>
      </c>
      <c r="H435" s="500">
        <v>21118500</v>
      </c>
      <c r="I435" s="500">
        <v>0</v>
      </c>
      <c r="J435" s="527">
        <v>150000</v>
      </c>
      <c r="K435" s="527"/>
      <c r="L435" s="415"/>
    </row>
    <row r="436" spans="1:12" ht="12.95" customHeight="1">
      <c r="A436" s="497">
        <v>202</v>
      </c>
      <c r="B436" s="498" t="s">
        <v>285</v>
      </c>
      <c r="C436" s="499">
        <v>41558</v>
      </c>
      <c r="D436" s="498" t="s">
        <v>485</v>
      </c>
      <c r="E436" s="499">
        <v>41528</v>
      </c>
      <c r="F436" s="498"/>
      <c r="G436" s="500">
        <v>0</v>
      </c>
      <c r="H436" s="500">
        <v>7007000</v>
      </c>
      <c r="I436" s="500">
        <v>0</v>
      </c>
      <c r="J436" s="527">
        <v>50000.000000000007</v>
      </c>
      <c r="K436" s="527"/>
      <c r="L436" s="415"/>
    </row>
    <row r="437" spans="1:12" ht="12.2" customHeight="1">
      <c r="A437" s="497">
        <v>316</v>
      </c>
      <c r="B437" s="498" t="s">
        <v>285</v>
      </c>
      <c r="C437" s="499">
        <v>41592</v>
      </c>
      <c r="D437" s="498" t="s">
        <v>474</v>
      </c>
      <c r="E437" s="499">
        <v>41558</v>
      </c>
      <c r="F437" s="530" t="s">
        <v>486</v>
      </c>
      <c r="G437" s="500">
        <v>0</v>
      </c>
      <c r="H437" s="500">
        <v>1413000</v>
      </c>
      <c r="I437" s="500">
        <v>0</v>
      </c>
      <c r="J437" s="527">
        <v>10000</v>
      </c>
      <c r="K437" s="527"/>
      <c r="L437" s="415"/>
    </row>
    <row r="438" spans="1:12" ht="6" customHeight="1">
      <c r="A438" s="415"/>
      <c r="B438" s="415"/>
      <c r="C438" s="415"/>
      <c r="D438" s="415"/>
      <c r="E438" s="415"/>
      <c r="F438" s="530"/>
      <c r="G438" s="415"/>
      <c r="H438" s="415"/>
      <c r="I438" s="415"/>
      <c r="J438" s="415"/>
      <c r="K438" s="415"/>
      <c r="L438" s="415"/>
    </row>
    <row r="439" spans="1:12" ht="12.95" customHeight="1">
      <c r="A439" s="497">
        <v>273</v>
      </c>
      <c r="B439" s="498" t="s">
        <v>285</v>
      </c>
      <c r="C439" s="499">
        <v>41656</v>
      </c>
      <c r="D439" s="498" t="s">
        <v>105</v>
      </c>
      <c r="E439" s="499">
        <v>41603</v>
      </c>
      <c r="F439" s="498"/>
      <c r="G439" s="500">
        <v>0</v>
      </c>
      <c r="H439" s="500">
        <v>7008000</v>
      </c>
      <c r="I439" s="500">
        <v>0</v>
      </c>
      <c r="J439" s="527">
        <v>50000</v>
      </c>
      <c r="K439" s="527"/>
      <c r="L439" s="415"/>
    </row>
    <row r="440" spans="1:12" ht="12.2" customHeight="1">
      <c r="A440" s="497">
        <v>277</v>
      </c>
      <c r="B440" s="498" t="s">
        <v>285</v>
      </c>
      <c r="C440" s="499">
        <v>41656</v>
      </c>
      <c r="D440" s="498" t="s">
        <v>487</v>
      </c>
      <c r="E440" s="499">
        <v>41618</v>
      </c>
      <c r="F440" s="498"/>
      <c r="G440" s="500">
        <v>0</v>
      </c>
      <c r="H440" s="500">
        <v>19653200</v>
      </c>
      <c r="I440" s="500">
        <v>0</v>
      </c>
      <c r="J440" s="527">
        <v>140000</v>
      </c>
      <c r="K440" s="527"/>
      <c r="L440" s="415"/>
    </row>
    <row r="441" spans="1:12" ht="12.95" customHeight="1">
      <c r="A441" s="497">
        <v>394</v>
      </c>
      <c r="B441" s="498" t="s">
        <v>279</v>
      </c>
      <c r="C441" s="499">
        <v>41706</v>
      </c>
      <c r="D441" s="498" t="s">
        <v>101</v>
      </c>
      <c r="E441" s="499">
        <v>41639</v>
      </c>
      <c r="F441" s="530" t="s">
        <v>768</v>
      </c>
      <c r="G441" s="500">
        <v>0</v>
      </c>
      <c r="H441" s="500">
        <v>30583.227999999996</v>
      </c>
      <c r="I441" s="500">
        <v>0</v>
      </c>
      <c r="J441" s="527">
        <v>218.14</v>
      </c>
      <c r="K441" s="527"/>
      <c r="L441" s="415"/>
    </row>
    <row r="442" spans="1:12" ht="6" customHeight="1">
      <c r="A442" s="415"/>
      <c r="B442" s="415"/>
      <c r="C442" s="415"/>
      <c r="D442" s="415"/>
      <c r="E442" s="415"/>
      <c r="F442" s="530"/>
      <c r="G442" s="415"/>
      <c r="H442" s="415"/>
      <c r="I442" s="415"/>
      <c r="J442" s="415"/>
      <c r="K442" s="415"/>
      <c r="L442" s="415"/>
    </row>
    <row r="443" spans="1:12" ht="12.2" customHeight="1">
      <c r="A443" s="507">
        <v>440</v>
      </c>
      <c r="B443" s="498" t="s">
        <v>100</v>
      </c>
      <c r="C443" s="499">
        <v>41639</v>
      </c>
      <c r="D443" s="498" t="s">
        <v>100</v>
      </c>
      <c r="E443" s="499">
        <v>41639</v>
      </c>
      <c r="F443" s="498" t="s">
        <v>282</v>
      </c>
      <c r="G443" s="500">
        <v>87783.067999988794</v>
      </c>
      <c r="H443" s="500">
        <v>0</v>
      </c>
      <c r="I443" s="500">
        <v>0</v>
      </c>
      <c r="J443" s="527">
        <v>0</v>
      </c>
      <c r="K443" s="527"/>
      <c r="L443" s="415"/>
    </row>
    <row r="444" spans="1:12" ht="12.2" customHeight="1">
      <c r="A444" s="415"/>
      <c r="B444" s="415"/>
      <c r="C444" s="415"/>
      <c r="D444" s="415"/>
      <c r="E444" s="415"/>
      <c r="F444" s="495" t="s">
        <v>43</v>
      </c>
      <c r="G444" s="496">
        <v>87783.067999988794</v>
      </c>
      <c r="H444" s="496">
        <v>77197783.068000004</v>
      </c>
      <c r="I444" s="496">
        <v>0</v>
      </c>
      <c r="J444" s="529">
        <v>550000</v>
      </c>
      <c r="K444" s="529"/>
      <c r="L444" s="415"/>
    </row>
    <row r="445" spans="1:12" ht="11.25" customHeight="1">
      <c r="A445" s="415"/>
      <c r="B445" s="415"/>
      <c r="C445" s="415"/>
      <c r="D445" s="415"/>
      <c r="E445" s="415"/>
      <c r="F445" s="495" t="s">
        <v>89</v>
      </c>
      <c r="G445" s="415"/>
      <c r="H445" s="501">
        <v>77110000</v>
      </c>
      <c r="I445" s="415"/>
      <c r="J445" s="501">
        <v>550000</v>
      </c>
      <c r="K445" s="415"/>
      <c r="L445" s="415"/>
    </row>
    <row r="446" spans="1:12" ht="10.5" customHeight="1">
      <c r="A446" s="528" t="s">
        <v>343</v>
      </c>
      <c r="B446" s="528"/>
      <c r="C446" s="528" t="s">
        <v>451</v>
      </c>
      <c r="D446" s="528"/>
      <c r="E446" s="528"/>
      <c r="F446" s="528"/>
      <c r="G446" s="415"/>
      <c r="H446" s="415"/>
      <c r="I446" s="415"/>
      <c r="J446" s="415"/>
      <c r="K446" s="415"/>
      <c r="L446" s="415"/>
    </row>
    <row r="447" spans="1:12" ht="12.2" customHeight="1">
      <c r="A447" s="415"/>
      <c r="B447" s="415"/>
      <c r="C447" s="415"/>
      <c r="D447" s="415"/>
      <c r="E447" s="415"/>
      <c r="F447" s="495" t="s">
        <v>278</v>
      </c>
      <c r="G447" s="496">
        <v>0</v>
      </c>
      <c r="H447" s="496">
        <v>0</v>
      </c>
      <c r="I447" s="496">
        <v>0</v>
      </c>
      <c r="J447" s="529">
        <v>0</v>
      </c>
      <c r="K447" s="529"/>
      <c r="L447" s="529"/>
    </row>
    <row r="448" spans="1:12" ht="12.2" customHeight="1">
      <c r="A448" s="497">
        <v>1</v>
      </c>
      <c r="B448" s="498" t="s">
        <v>279</v>
      </c>
      <c r="C448" s="499">
        <v>41415</v>
      </c>
      <c r="D448" s="498" t="s">
        <v>366</v>
      </c>
      <c r="E448" s="499">
        <v>41275</v>
      </c>
      <c r="F448" s="498" t="s">
        <v>367</v>
      </c>
      <c r="G448" s="500">
        <v>0</v>
      </c>
      <c r="H448" s="500">
        <v>4855199.84</v>
      </c>
      <c r="I448" s="500">
        <v>0</v>
      </c>
      <c r="J448" s="527">
        <v>34781.86</v>
      </c>
      <c r="K448" s="527"/>
      <c r="L448" s="415"/>
    </row>
    <row r="449" spans="1:12" ht="12.95" customHeight="1">
      <c r="A449" s="497">
        <v>111</v>
      </c>
      <c r="B449" s="498" t="s">
        <v>285</v>
      </c>
      <c r="C449" s="499">
        <v>41416</v>
      </c>
      <c r="D449" s="498" t="s">
        <v>93</v>
      </c>
      <c r="E449" s="499">
        <v>41288</v>
      </c>
      <c r="F449" s="498"/>
      <c r="G449" s="500">
        <v>0</v>
      </c>
      <c r="H449" s="500">
        <v>2789000</v>
      </c>
      <c r="I449" s="500">
        <v>0</v>
      </c>
      <c r="J449" s="527">
        <v>20000</v>
      </c>
      <c r="K449" s="527"/>
      <c r="L449" s="415"/>
    </row>
    <row r="450" spans="1:12" ht="12.2" customHeight="1">
      <c r="A450" s="497">
        <v>113</v>
      </c>
      <c r="B450" s="498" t="s">
        <v>285</v>
      </c>
      <c r="C450" s="499">
        <v>41416</v>
      </c>
      <c r="D450" s="498" t="s">
        <v>102</v>
      </c>
      <c r="E450" s="499">
        <v>41368</v>
      </c>
      <c r="F450" s="498"/>
      <c r="G450" s="500">
        <v>0</v>
      </c>
      <c r="H450" s="500">
        <v>9094800</v>
      </c>
      <c r="I450" s="500">
        <v>0</v>
      </c>
      <c r="J450" s="527">
        <v>65000.000000000007</v>
      </c>
      <c r="K450" s="527"/>
      <c r="L450" s="415"/>
    </row>
    <row r="451" spans="1:12" ht="12.95" customHeight="1">
      <c r="A451" s="497">
        <v>150</v>
      </c>
      <c r="B451" s="498" t="s">
        <v>285</v>
      </c>
      <c r="C451" s="499">
        <v>41513</v>
      </c>
      <c r="D451" s="498" t="s">
        <v>119</v>
      </c>
      <c r="E451" s="499">
        <v>41407</v>
      </c>
      <c r="F451" s="498"/>
      <c r="G451" s="500">
        <v>0</v>
      </c>
      <c r="H451" s="500">
        <v>4225500</v>
      </c>
      <c r="I451" s="500">
        <v>0</v>
      </c>
      <c r="J451" s="527">
        <v>30000</v>
      </c>
      <c r="K451" s="527"/>
      <c r="L451" s="415"/>
    </row>
    <row r="452" spans="1:12" ht="12.95" customHeight="1">
      <c r="A452" s="497">
        <v>166</v>
      </c>
      <c r="B452" s="498" t="s">
        <v>285</v>
      </c>
      <c r="C452" s="499">
        <v>41513</v>
      </c>
      <c r="D452" s="498" t="s">
        <v>477</v>
      </c>
      <c r="E452" s="499">
        <v>41456</v>
      </c>
      <c r="F452" s="498"/>
      <c r="G452" s="500">
        <v>0</v>
      </c>
      <c r="H452" s="500">
        <v>21118500</v>
      </c>
      <c r="I452" s="500">
        <v>0</v>
      </c>
      <c r="J452" s="527">
        <v>150000</v>
      </c>
      <c r="K452" s="527"/>
      <c r="L452" s="415"/>
    </row>
    <row r="453" spans="1:12" ht="12.2" customHeight="1">
      <c r="A453" s="497">
        <v>312</v>
      </c>
      <c r="B453" s="498" t="s">
        <v>285</v>
      </c>
      <c r="C453" s="499">
        <v>41558</v>
      </c>
      <c r="D453" s="498" t="s">
        <v>489</v>
      </c>
      <c r="E453" s="499">
        <v>41527</v>
      </c>
      <c r="F453" s="498" t="s">
        <v>490</v>
      </c>
      <c r="G453" s="500">
        <v>0</v>
      </c>
      <c r="H453" s="500">
        <v>7007000</v>
      </c>
      <c r="I453" s="500">
        <v>0</v>
      </c>
      <c r="J453" s="527">
        <v>50000.000000000007</v>
      </c>
      <c r="K453" s="527"/>
      <c r="L453" s="415"/>
    </row>
    <row r="454" spans="1:12" ht="12.95" customHeight="1">
      <c r="A454" s="497">
        <v>317</v>
      </c>
      <c r="B454" s="498" t="s">
        <v>285</v>
      </c>
      <c r="C454" s="499">
        <v>41592</v>
      </c>
      <c r="D454" s="498" t="s">
        <v>475</v>
      </c>
      <c r="E454" s="499">
        <v>41558</v>
      </c>
      <c r="F454" s="530" t="s">
        <v>491</v>
      </c>
      <c r="G454" s="500">
        <v>0</v>
      </c>
      <c r="H454" s="500">
        <v>1413000</v>
      </c>
      <c r="I454" s="500">
        <v>0</v>
      </c>
      <c r="J454" s="527">
        <v>10000</v>
      </c>
      <c r="K454" s="527"/>
      <c r="L454" s="415"/>
    </row>
    <row r="455" spans="1:12" ht="6" customHeight="1">
      <c r="A455" s="415"/>
      <c r="B455" s="415"/>
      <c r="C455" s="415"/>
      <c r="D455" s="415"/>
      <c r="E455" s="415"/>
      <c r="F455" s="530"/>
      <c r="G455" s="415"/>
      <c r="H455" s="415"/>
      <c r="I455" s="415"/>
      <c r="J455" s="415"/>
      <c r="K455" s="415"/>
      <c r="L455" s="415"/>
    </row>
    <row r="456" spans="1:12" ht="12.2" customHeight="1">
      <c r="A456" s="497">
        <v>272</v>
      </c>
      <c r="B456" s="498" t="s">
        <v>285</v>
      </c>
      <c r="C456" s="499">
        <v>41656</v>
      </c>
      <c r="D456" s="498" t="s">
        <v>492</v>
      </c>
      <c r="E456" s="499">
        <v>41598</v>
      </c>
      <c r="F456" s="498"/>
      <c r="G456" s="500">
        <v>0</v>
      </c>
      <c r="H456" s="500">
        <v>7014000</v>
      </c>
      <c r="I456" s="500">
        <v>0</v>
      </c>
      <c r="J456" s="527">
        <v>50000</v>
      </c>
      <c r="K456" s="527"/>
      <c r="L456" s="415"/>
    </row>
    <row r="457" spans="1:12" ht="12.95" customHeight="1">
      <c r="A457" s="497">
        <v>276</v>
      </c>
      <c r="B457" s="498" t="s">
        <v>285</v>
      </c>
      <c r="C457" s="499">
        <v>41656</v>
      </c>
      <c r="D457" s="498" t="s">
        <v>493</v>
      </c>
      <c r="E457" s="499">
        <v>41618</v>
      </c>
      <c r="F457" s="498"/>
      <c r="G457" s="500">
        <v>0</v>
      </c>
      <c r="H457" s="500">
        <v>19670000</v>
      </c>
      <c r="I457" s="500">
        <v>0</v>
      </c>
      <c r="J457" s="527">
        <v>140000</v>
      </c>
      <c r="K457" s="527"/>
      <c r="L457" s="415"/>
    </row>
    <row r="458" spans="1:12" ht="12.2" customHeight="1">
      <c r="A458" s="497">
        <v>394</v>
      </c>
      <c r="B458" s="498" t="s">
        <v>279</v>
      </c>
      <c r="C458" s="499">
        <v>41706</v>
      </c>
      <c r="D458" s="498" t="s">
        <v>101</v>
      </c>
      <c r="E458" s="499">
        <v>41639</v>
      </c>
      <c r="F458" s="530" t="s">
        <v>768</v>
      </c>
      <c r="G458" s="500">
        <v>0</v>
      </c>
      <c r="H458" s="500">
        <v>30583.227999999996</v>
      </c>
      <c r="I458" s="500">
        <v>0</v>
      </c>
      <c r="J458" s="527">
        <v>218.14</v>
      </c>
      <c r="K458" s="527"/>
      <c r="L458" s="415"/>
    </row>
    <row r="459" spans="1:12" ht="6" customHeight="1">
      <c r="A459" s="415"/>
      <c r="B459" s="415"/>
      <c r="C459" s="415"/>
      <c r="D459" s="415"/>
      <c r="E459" s="415"/>
      <c r="F459" s="530"/>
      <c r="G459" s="415"/>
      <c r="H459" s="415"/>
      <c r="I459" s="415"/>
      <c r="J459" s="415"/>
      <c r="K459" s="415"/>
      <c r="L459" s="415"/>
    </row>
    <row r="460" spans="1:12" ht="12.95" customHeight="1">
      <c r="A460" s="507">
        <v>440</v>
      </c>
      <c r="B460" s="498" t="s">
        <v>100</v>
      </c>
      <c r="C460" s="499">
        <v>41639</v>
      </c>
      <c r="D460" s="498" t="s">
        <v>100</v>
      </c>
      <c r="E460" s="499">
        <v>41639</v>
      </c>
      <c r="F460" s="498" t="s">
        <v>282</v>
      </c>
      <c r="G460" s="500">
        <v>107583.0680000037</v>
      </c>
      <c r="H460" s="500">
        <v>0</v>
      </c>
      <c r="I460" s="500">
        <v>0</v>
      </c>
      <c r="J460" s="527">
        <v>0</v>
      </c>
      <c r="K460" s="527"/>
      <c r="L460" s="415"/>
    </row>
    <row r="461" spans="1:12" ht="11.25" customHeight="1">
      <c r="A461" s="415"/>
      <c r="B461" s="415"/>
      <c r="C461" s="415"/>
      <c r="D461" s="415"/>
      <c r="E461" s="415"/>
      <c r="F461" s="495" t="s">
        <v>43</v>
      </c>
      <c r="G461" s="496">
        <v>107583.068000004</v>
      </c>
      <c r="H461" s="496">
        <v>77217583.068000004</v>
      </c>
      <c r="I461" s="496">
        <v>0</v>
      </c>
      <c r="J461" s="529">
        <v>550000</v>
      </c>
      <c r="K461" s="529"/>
      <c r="L461" s="415"/>
    </row>
    <row r="462" spans="1:12" ht="11.25" customHeight="1">
      <c r="A462" s="415"/>
      <c r="B462" s="415"/>
      <c r="C462" s="415"/>
      <c r="D462" s="415"/>
      <c r="E462" s="415"/>
      <c r="F462" s="495" t="s">
        <v>89</v>
      </c>
      <c r="G462" s="415"/>
      <c r="H462" s="501">
        <v>77110000</v>
      </c>
      <c r="I462" s="415"/>
      <c r="J462" s="501">
        <v>550000</v>
      </c>
      <c r="K462" s="415"/>
      <c r="L462" s="415"/>
    </row>
    <row r="463" spans="1:12" ht="10.5" customHeight="1">
      <c r="A463" s="528" t="s">
        <v>494</v>
      </c>
      <c r="B463" s="528"/>
      <c r="C463" s="528" t="s">
        <v>495</v>
      </c>
      <c r="D463" s="528"/>
      <c r="E463" s="528"/>
      <c r="F463" s="528"/>
      <c r="G463" s="415"/>
      <c r="H463" s="415"/>
      <c r="I463" s="415"/>
      <c r="J463" s="415"/>
      <c r="K463" s="415"/>
      <c r="L463" s="415"/>
    </row>
    <row r="464" spans="1:12" ht="12.2" customHeight="1">
      <c r="A464" s="415"/>
      <c r="B464" s="415"/>
      <c r="C464" s="415"/>
      <c r="D464" s="415"/>
      <c r="E464" s="415"/>
      <c r="F464" s="495" t="s">
        <v>278</v>
      </c>
      <c r="G464" s="496">
        <v>0</v>
      </c>
      <c r="H464" s="496">
        <v>0</v>
      </c>
      <c r="I464" s="496">
        <v>0</v>
      </c>
      <c r="J464" s="529">
        <v>0</v>
      </c>
      <c r="K464" s="529"/>
      <c r="L464" s="529"/>
    </row>
    <row r="465" spans="1:12" ht="12.95" customHeight="1">
      <c r="A465" s="497">
        <v>1</v>
      </c>
      <c r="B465" s="498" t="s">
        <v>279</v>
      </c>
      <c r="C465" s="499">
        <v>41415</v>
      </c>
      <c r="D465" s="498" t="s">
        <v>366</v>
      </c>
      <c r="E465" s="499">
        <v>41275</v>
      </c>
      <c r="F465" s="498" t="s">
        <v>367</v>
      </c>
      <c r="G465" s="500">
        <v>3461000</v>
      </c>
      <c r="H465" s="500">
        <v>0</v>
      </c>
      <c r="I465" s="500">
        <v>3461000</v>
      </c>
      <c r="J465" s="527">
        <v>0</v>
      </c>
      <c r="K465" s="527"/>
      <c r="L465" s="415"/>
    </row>
    <row r="466" spans="1:12" ht="12.2" customHeight="1">
      <c r="A466" s="497">
        <v>334</v>
      </c>
      <c r="B466" s="498" t="s">
        <v>90</v>
      </c>
      <c r="C466" s="499">
        <v>41415</v>
      </c>
      <c r="D466" s="498" t="s">
        <v>411</v>
      </c>
      <c r="E466" s="499">
        <v>41289</v>
      </c>
      <c r="F466" s="498"/>
      <c r="G466" s="500">
        <v>418050</v>
      </c>
      <c r="H466" s="500">
        <v>0</v>
      </c>
      <c r="I466" s="500">
        <v>418050</v>
      </c>
      <c r="J466" s="527">
        <v>0</v>
      </c>
      <c r="K466" s="527"/>
      <c r="L466" s="415"/>
    </row>
    <row r="467" spans="1:12" ht="12.95" customHeight="1">
      <c r="A467" s="497">
        <v>332</v>
      </c>
      <c r="B467" s="498" t="s">
        <v>90</v>
      </c>
      <c r="C467" s="499">
        <v>41415</v>
      </c>
      <c r="D467" s="498" t="s">
        <v>414</v>
      </c>
      <c r="E467" s="499">
        <v>41351</v>
      </c>
      <c r="F467" s="498"/>
      <c r="G467" s="500">
        <v>118864</v>
      </c>
      <c r="H467" s="500">
        <v>0</v>
      </c>
      <c r="I467" s="500">
        <v>118864</v>
      </c>
      <c r="J467" s="527">
        <v>0</v>
      </c>
      <c r="K467" s="527"/>
      <c r="L467" s="415"/>
    </row>
    <row r="468" spans="1:12" ht="12.2" customHeight="1">
      <c r="A468" s="497">
        <v>330</v>
      </c>
      <c r="B468" s="498" t="s">
        <v>90</v>
      </c>
      <c r="C468" s="499">
        <v>41415</v>
      </c>
      <c r="D468" s="498" t="s">
        <v>418</v>
      </c>
      <c r="E468" s="499">
        <v>41407</v>
      </c>
      <c r="F468" s="498"/>
      <c r="G468" s="500">
        <v>704250</v>
      </c>
      <c r="H468" s="500">
        <v>0</v>
      </c>
      <c r="I468" s="500">
        <v>704250</v>
      </c>
      <c r="J468" s="527">
        <v>0</v>
      </c>
      <c r="K468" s="527"/>
      <c r="L468" s="415"/>
    </row>
    <row r="469" spans="1:12" ht="12.95" customHeight="1">
      <c r="A469" s="497">
        <v>137</v>
      </c>
      <c r="B469" s="498" t="s">
        <v>90</v>
      </c>
      <c r="C469" s="499">
        <v>41458</v>
      </c>
      <c r="D469" s="498" t="s">
        <v>420</v>
      </c>
      <c r="E469" s="499">
        <v>41453</v>
      </c>
      <c r="F469" s="498"/>
      <c r="G469" s="500">
        <v>64841.600000000006</v>
      </c>
      <c r="H469" s="500">
        <v>0</v>
      </c>
      <c r="I469" s="500">
        <v>64841.600000000006</v>
      </c>
      <c r="J469" s="527">
        <v>0</v>
      </c>
      <c r="K469" s="527"/>
      <c r="L469" s="415"/>
    </row>
    <row r="470" spans="1:12" ht="12.2" customHeight="1">
      <c r="A470" s="497">
        <v>327</v>
      </c>
      <c r="B470" s="498" t="s">
        <v>90</v>
      </c>
      <c r="C470" s="499">
        <v>41492</v>
      </c>
      <c r="D470" s="498" t="s">
        <v>423</v>
      </c>
      <c r="E470" s="499">
        <v>41487</v>
      </c>
      <c r="F470" s="498"/>
      <c r="G470" s="500">
        <v>420240.00000000006</v>
      </c>
      <c r="H470" s="500">
        <v>0</v>
      </c>
      <c r="I470" s="500">
        <v>420240.00000000006</v>
      </c>
      <c r="J470" s="527">
        <v>0</v>
      </c>
      <c r="K470" s="527"/>
      <c r="L470" s="415"/>
    </row>
    <row r="471" spans="1:12" ht="12.95" customHeight="1">
      <c r="A471" s="497">
        <v>325</v>
      </c>
      <c r="B471" s="498" t="s">
        <v>90</v>
      </c>
      <c r="C471" s="499">
        <v>41575</v>
      </c>
      <c r="D471" s="498" t="s">
        <v>426</v>
      </c>
      <c r="E471" s="499">
        <v>41563</v>
      </c>
      <c r="F471" s="498"/>
      <c r="G471" s="500">
        <v>366704</v>
      </c>
      <c r="H471" s="500">
        <v>0</v>
      </c>
      <c r="I471" s="500">
        <v>366704</v>
      </c>
      <c r="J471" s="527">
        <v>0</v>
      </c>
      <c r="K471" s="527"/>
      <c r="L471" s="415"/>
    </row>
    <row r="472" spans="1:12" ht="12.95" customHeight="1">
      <c r="A472" s="497">
        <v>323</v>
      </c>
      <c r="B472" s="498" t="s">
        <v>90</v>
      </c>
      <c r="C472" s="499">
        <v>41613</v>
      </c>
      <c r="D472" s="498" t="s">
        <v>430</v>
      </c>
      <c r="E472" s="499">
        <v>41598</v>
      </c>
      <c r="F472" s="498"/>
      <c r="G472" s="500">
        <v>561120</v>
      </c>
      <c r="H472" s="500">
        <v>0</v>
      </c>
      <c r="I472" s="500">
        <v>561120</v>
      </c>
      <c r="J472" s="527">
        <v>0</v>
      </c>
      <c r="K472" s="527"/>
      <c r="L472" s="415"/>
    </row>
    <row r="473" spans="1:12" ht="11.25" customHeight="1">
      <c r="A473" s="415"/>
      <c r="B473" s="415"/>
      <c r="C473" s="415"/>
      <c r="D473" s="415"/>
      <c r="E473" s="415"/>
      <c r="F473" s="495" t="s">
        <v>43</v>
      </c>
      <c r="G473" s="496">
        <v>6115069.5999999996</v>
      </c>
      <c r="H473" s="496">
        <v>0</v>
      </c>
      <c r="I473" s="496">
        <v>6115069.5999999996</v>
      </c>
      <c r="J473" s="529">
        <v>0</v>
      </c>
      <c r="K473" s="529"/>
      <c r="L473" s="415"/>
    </row>
    <row r="474" spans="1:12" ht="11.25" customHeight="1">
      <c r="A474" s="415"/>
      <c r="B474" s="415"/>
      <c r="C474" s="415"/>
      <c r="D474" s="415"/>
      <c r="E474" s="415"/>
      <c r="F474" s="495" t="s">
        <v>89</v>
      </c>
      <c r="G474" s="501">
        <v>6115069.5999999996</v>
      </c>
      <c r="H474" s="415"/>
      <c r="I474" s="501">
        <v>6115069.5999999996</v>
      </c>
      <c r="J474" s="415"/>
      <c r="K474" s="415"/>
      <c r="L474" s="415"/>
    </row>
    <row r="475" spans="1:12" ht="10.5" customHeight="1">
      <c r="A475" s="528" t="s">
        <v>344</v>
      </c>
      <c r="B475" s="528"/>
      <c r="C475" s="528" t="s">
        <v>496</v>
      </c>
      <c r="D475" s="528"/>
      <c r="E475" s="528"/>
      <c r="F475" s="528"/>
      <c r="G475" s="415"/>
      <c r="H475" s="415"/>
      <c r="I475" s="415"/>
      <c r="J475" s="415"/>
      <c r="K475" s="415"/>
      <c r="L475" s="415"/>
    </row>
    <row r="476" spans="1:12" ht="12.2" customHeight="1">
      <c r="A476" s="415"/>
      <c r="B476" s="415"/>
      <c r="C476" s="415"/>
      <c r="D476" s="415"/>
      <c r="E476" s="415"/>
      <c r="F476" s="495" t="s">
        <v>278</v>
      </c>
      <c r="G476" s="496">
        <v>0</v>
      </c>
      <c r="H476" s="496">
        <v>0</v>
      </c>
      <c r="I476" s="496">
        <v>0</v>
      </c>
      <c r="J476" s="529">
        <v>0</v>
      </c>
      <c r="K476" s="529"/>
      <c r="L476" s="529"/>
    </row>
    <row r="477" spans="1:12" ht="12.2" customHeight="1">
      <c r="A477" s="497">
        <v>308</v>
      </c>
      <c r="B477" s="498" t="s">
        <v>280</v>
      </c>
      <c r="C477" s="499">
        <v>41415</v>
      </c>
      <c r="D477" s="498" t="s">
        <v>497</v>
      </c>
      <c r="E477" s="499">
        <v>41275</v>
      </c>
      <c r="F477" s="498" t="s">
        <v>367</v>
      </c>
      <c r="G477" s="500">
        <v>0</v>
      </c>
      <c r="H477" s="500">
        <v>2483.4899999999998</v>
      </c>
      <c r="I477" s="500">
        <v>0</v>
      </c>
      <c r="J477" s="527">
        <v>2483.4899999999998</v>
      </c>
      <c r="K477" s="527"/>
      <c r="L477" s="415"/>
    </row>
    <row r="478" spans="1:12" ht="12.95" customHeight="1">
      <c r="A478" s="497">
        <v>34</v>
      </c>
      <c r="B478" s="498" t="s">
        <v>285</v>
      </c>
      <c r="C478" s="499">
        <v>41416</v>
      </c>
      <c r="D478" s="498" t="s">
        <v>122</v>
      </c>
      <c r="E478" s="499">
        <v>41285</v>
      </c>
      <c r="F478" s="498"/>
      <c r="G478" s="500">
        <v>2483.4899999999998</v>
      </c>
      <c r="H478" s="500">
        <v>0</v>
      </c>
      <c r="I478" s="500">
        <v>2483.4899999999998</v>
      </c>
      <c r="J478" s="527">
        <v>0</v>
      </c>
      <c r="K478" s="527"/>
      <c r="L478" s="415"/>
    </row>
    <row r="479" spans="1:12" ht="12.95" customHeight="1">
      <c r="A479" s="497">
        <v>35</v>
      </c>
      <c r="B479" s="498" t="s">
        <v>280</v>
      </c>
      <c r="C479" s="499">
        <v>41416</v>
      </c>
      <c r="D479" s="498" t="s">
        <v>107</v>
      </c>
      <c r="E479" s="499">
        <v>41295</v>
      </c>
      <c r="F479" s="498"/>
      <c r="G479" s="500">
        <v>0</v>
      </c>
      <c r="H479" s="500">
        <v>25521</v>
      </c>
      <c r="I479" s="500">
        <v>0</v>
      </c>
      <c r="J479" s="527">
        <v>25521</v>
      </c>
      <c r="K479" s="527"/>
      <c r="L479" s="415"/>
    </row>
    <row r="480" spans="1:12" ht="12.2" customHeight="1">
      <c r="A480" s="497">
        <v>36</v>
      </c>
      <c r="B480" s="498" t="s">
        <v>280</v>
      </c>
      <c r="C480" s="499">
        <v>41416</v>
      </c>
      <c r="D480" s="498" t="s">
        <v>120</v>
      </c>
      <c r="E480" s="499">
        <v>41295</v>
      </c>
      <c r="F480" s="498"/>
      <c r="G480" s="500">
        <v>0</v>
      </c>
      <c r="H480" s="500">
        <v>9148</v>
      </c>
      <c r="I480" s="500">
        <v>0</v>
      </c>
      <c r="J480" s="527">
        <v>9148</v>
      </c>
      <c r="K480" s="527"/>
      <c r="L480" s="415"/>
    </row>
    <row r="481" spans="1:12" ht="12.95" customHeight="1">
      <c r="A481" s="497">
        <v>37</v>
      </c>
      <c r="B481" s="498" t="s">
        <v>285</v>
      </c>
      <c r="C481" s="499">
        <v>41416</v>
      </c>
      <c r="D481" s="498" t="s">
        <v>93</v>
      </c>
      <c r="E481" s="499">
        <v>41302</v>
      </c>
      <c r="F481" s="498"/>
      <c r="G481" s="500">
        <v>34669</v>
      </c>
      <c r="H481" s="500">
        <v>0</v>
      </c>
      <c r="I481" s="500">
        <v>34669</v>
      </c>
      <c r="J481" s="527">
        <v>0</v>
      </c>
      <c r="K481" s="527"/>
      <c r="L481" s="415"/>
    </row>
    <row r="482" spans="1:12" ht="12.2" customHeight="1">
      <c r="A482" s="497">
        <v>38</v>
      </c>
      <c r="B482" s="498" t="s">
        <v>280</v>
      </c>
      <c r="C482" s="499">
        <v>41416</v>
      </c>
      <c r="D482" s="498" t="s">
        <v>95</v>
      </c>
      <c r="E482" s="499">
        <v>41325</v>
      </c>
      <c r="F482" s="498"/>
      <c r="G482" s="500">
        <v>0</v>
      </c>
      <c r="H482" s="500">
        <v>25521</v>
      </c>
      <c r="I482" s="500">
        <v>0</v>
      </c>
      <c r="J482" s="527">
        <v>25521</v>
      </c>
      <c r="K482" s="527"/>
      <c r="L482" s="415"/>
    </row>
    <row r="483" spans="1:12" ht="12.95" customHeight="1">
      <c r="A483" s="497">
        <v>39</v>
      </c>
      <c r="B483" s="498" t="s">
        <v>280</v>
      </c>
      <c r="C483" s="499">
        <v>41416</v>
      </c>
      <c r="D483" s="498" t="s">
        <v>96</v>
      </c>
      <c r="E483" s="499">
        <v>41325</v>
      </c>
      <c r="F483" s="498"/>
      <c r="G483" s="500">
        <v>0</v>
      </c>
      <c r="H483" s="500">
        <v>9148</v>
      </c>
      <c r="I483" s="500">
        <v>0</v>
      </c>
      <c r="J483" s="527">
        <v>9148</v>
      </c>
      <c r="K483" s="527"/>
      <c r="L483" s="415"/>
    </row>
    <row r="484" spans="1:12" ht="12.95" customHeight="1">
      <c r="A484" s="497">
        <v>40</v>
      </c>
      <c r="B484" s="498" t="s">
        <v>285</v>
      </c>
      <c r="C484" s="499">
        <v>41416</v>
      </c>
      <c r="D484" s="498" t="s">
        <v>97</v>
      </c>
      <c r="E484" s="499">
        <v>41326</v>
      </c>
      <c r="F484" s="498"/>
      <c r="G484" s="500">
        <v>34669</v>
      </c>
      <c r="H484" s="500">
        <v>0</v>
      </c>
      <c r="I484" s="500">
        <v>34669</v>
      </c>
      <c r="J484" s="527">
        <v>0</v>
      </c>
      <c r="K484" s="527"/>
      <c r="L484" s="415"/>
    </row>
    <row r="485" spans="1:12" ht="12.2" customHeight="1">
      <c r="A485" s="497">
        <v>43</v>
      </c>
      <c r="B485" s="498" t="s">
        <v>280</v>
      </c>
      <c r="C485" s="499">
        <v>41416</v>
      </c>
      <c r="D485" s="498" t="s">
        <v>98</v>
      </c>
      <c r="E485" s="499">
        <v>41331</v>
      </c>
      <c r="F485" s="498"/>
      <c r="G485" s="500">
        <v>0</v>
      </c>
      <c r="H485" s="500">
        <v>120</v>
      </c>
      <c r="I485" s="500">
        <v>0</v>
      </c>
      <c r="J485" s="527">
        <v>120</v>
      </c>
      <c r="K485" s="527"/>
      <c r="L485" s="415"/>
    </row>
    <row r="486" spans="1:12" ht="12.95" customHeight="1">
      <c r="A486" s="497">
        <v>304</v>
      </c>
      <c r="B486" s="498" t="s">
        <v>280</v>
      </c>
      <c r="C486" s="499">
        <v>41416</v>
      </c>
      <c r="D486" s="498" t="s">
        <v>126</v>
      </c>
      <c r="E486" s="499">
        <v>41331</v>
      </c>
      <c r="F486" s="530" t="s">
        <v>498</v>
      </c>
      <c r="G486" s="500">
        <v>0</v>
      </c>
      <c r="H486" s="500">
        <v>28333.33</v>
      </c>
      <c r="I486" s="500">
        <v>0</v>
      </c>
      <c r="J486" s="527">
        <v>28333.33</v>
      </c>
      <c r="K486" s="527"/>
      <c r="L486" s="415"/>
    </row>
    <row r="487" spans="1:12" ht="14.45" customHeight="1">
      <c r="A487" s="415"/>
      <c r="B487" s="415"/>
      <c r="C487" s="415"/>
      <c r="D487" s="415"/>
      <c r="E487" s="415"/>
      <c r="F487" s="530"/>
      <c r="G487" s="415"/>
      <c r="H487" s="415"/>
      <c r="I487" s="415"/>
      <c r="J487" s="415"/>
      <c r="K487" s="415"/>
      <c r="L487" s="415"/>
    </row>
    <row r="488" spans="1:12" ht="12.2" customHeight="1">
      <c r="A488" s="497">
        <v>305</v>
      </c>
      <c r="B488" s="498" t="s">
        <v>280</v>
      </c>
      <c r="C488" s="499">
        <v>41416</v>
      </c>
      <c r="D488" s="498" t="s">
        <v>114</v>
      </c>
      <c r="E488" s="499">
        <v>41331</v>
      </c>
      <c r="F488" s="530" t="s">
        <v>499</v>
      </c>
      <c r="G488" s="500">
        <v>0</v>
      </c>
      <c r="H488" s="500">
        <v>2845.33</v>
      </c>
      <c r="I488" s="500">
        <v>0</v>
      </c>
      <c r="J488" s="527">
        <v>2845.33</v>
      </c>
      <c r="K488" s="527"/>
      <c r="L488" s="415"/>
    </row>
    <row r="489" spans="1:12" ht="6" customHeight="1">
      <c r="A489" s="415"/>
      <c r="B489" s="415"/>
      <c r="C489" s="415"/>
      <c r="D489" s="415"/>
      <c r="E489" s="415"/>
      <c r="F489" s="530"/>
      <c r="G489" s="415"/>
      <c r="H489" s="415"/>
      <c r="I489" s="415"/>
      <c r="J489" s="415"/>
      <c r="K489" s="415"/>
      <c r="L489" s="415"/>
    </row>
    <row r="490" spans="1:12" ht="12.95" customHeight="1">
      <c r="A490" s="497">
        <v>44</v>
      </c>
      <c r="B490" s="498" t="s">
        <v>285</v>
      </c>
      <c r="C490" s="499">
        <v>41416</v>
      </c>
      <c r="D490" s="498" t="s">
        <v>101</v>
      </c>
      <c r="E490" s="499">
        <v>41332</v>
      </c>
      <c r="F490" s="498"/>
      <c r="G490" s="500">
        <v>32300</v>
      </c>
      <c r="H490" s="500">
        <v>0</v>
      </c>
      <c r="I490" s="500">
        <v>32300</v>
      </c>
      <c r="J490" s="527">
        <v>0</v>
      </c>
      <c r="K490" s="527"/>
      <c r="L490" s="415"/>
    </row>
    <row r="491" spans="1:12" ht="12.2" customHeight="1">
      <c r="A491" s="497">
        <v>45</v>
      </c>
      <c r="B491" s="498" t="s">
        <v>280</v>
      </c>
      <c r="C491" s="499">
        <v>41416</v>
      </c>
      <c r="D491" s="498" t="s">
        <v>99</v>
      </c>
      <c r="E491" s="499">
        <v>41339</v>
      </c>
      <c r="F491" s="498"/>
      <c r="G491" s="500">
        <v>0</v>
      </c>
      <c r="H491" s="500">
        <v>14536</v>
      </c>
      <c r="I491" s="500">
        <v>0</v>
      </c>
      <c r="J491" s="527">
        <v>14536</v>
      </c>
      <c r="K491" s="527"/>
      <c r="L491" s="415"/>
    </row>
    <row r="492" spans="1:12" ht="12.95" customHeight="1">
      <c r="A492" s="497">
        <v>46</v>
      </c>
      <c r="B492" s="498" t="s">
        <v>280</v>
      </c>
      <c r="C492" s="499">
        <v>41416</v>
      </c>
      <c r="D492" s="498" t="s">
        <v>104</v>
      </c>
      <c r="E492" s="499">
        <v>41339</v>
      </c>
      <c r="F492" s="498"/>
      <c r="G492" s="500">
        <v>0</v>
      </c>
      <c r="H492" s="500">
        <v>13351</v>
      </c>
      <c r="I492" s="500">
        <v>0</v>
      </c>
      <c r="J492" s="527">
        <v>13351</v>
      </c>
      <c r="K492" s="527"/>
      <c r="L492" s="415"/>
    </row>
    <row r="493" spans="1:12" ht="12.95" customHeight="1">
      <c r="A493" s="497">
        <v>47</v>
      </c>
      <c r="B493" s="498" t="s">
        <v>280</v>
      </c>
      <c r="C493" s="499">
        <v>41416</v>
      </c>
      <c r="D493" s="498" t="s">
        <v>131</v>
      </c>
      <c r="E493" s="499">
        <v>41339</v>
      </c>
      <c r="F493" s="498"/>
      <c r="G493" s="500">
        <v>0</v>
      </c>
      <c r="H493" s="500">
        <v>14748</v>
      </c>
      <c r="I493" s="500">
        <v>0</v>
      </c>
      <c r="J493" s="527">
        <v>14748</v>
      </c>
      <c r="K493" s="527"/>
      <c r="L493" s="415"/>
    </row>
    <row r="494" spans="1:12" ht="12.2" customHeight="1">
      <c r="A494" s="497">
        <v>48</v>
      </c>
      <c r="B494" s="498" t="s">
        <v>280</v>
      </c>
      <c r="C494" s="499">
        <v>41416</v>
      </c>
      <c r="D494" s="498" t="s">
        <v>94</v>
      </c>
      <c r="E494" s="499">
        <v>41339</v>
      </c>
      <c r="F494" s="498"/>
      <c r="G494" s="500">
        <v>0</v>
      </c>
      <c r="H494" s="500">
        <v>13781</v>
      </c>
      <c r="I494" s="500">
        <v>0</v>
      </c>
      <c r="J494" s="527">
        <v>13781</v>
      </c>
      <c r="K494" s="527"/>
      <c r="L494" s="415"/>
    </row>
    <row r="495" spans="1:12" ht="12.95" customHeight="1">
      <c r="A495" s="497">
        <v>49</v>
      </c>
      <c r="B495" s="498" t="s">
        <v>280</v>
      </c>
      <c r="C495" s="499">
        <v>41416</v>
      </c>
      <c r="D495" s="498" t="s">
        <v>115</v>
      </c>
      <c r="E495" s="499">
        <v>41339</v>
      </c>
      <c r="F495" s="498"/>
      <c r="G495" s="500">
        <v>0</v>
      </c>
      <c r="H495" s="500">
        <v>14003</v>
      </c>
      <c r="I495" s="500">
        <v>0</v>
      </c>
      <c r="J495" s="527">
        <v>14003</v>
      </c>
      <c r="K495" s="527"/>
      <c r="L495" s="415"/>
    </row>
    <row r="496" spans="1:12" ht="12.2" customHeight="1">
      <c r="A496" s="497">
        <v>50</v>
      </c>
      <c r="B496" s="498" t="s">
        <v>280</v>
      </c>
      <c r="C496" s="499">
        <v>41416</v>
      </c>
      <c r="D496" s="498" t="s">
        <v>116</v>
      </c>
      <c r="E496" s="499">
        <v>41339</v>
      </c>
      <c r="F496" s="498"/>
      <c r="G496" s="500">
        <v>0</v>
      </c>
      <c r="H496" s="500">
        <v>14324</v>
      </c>
      <c r="I496" s="500">
        <v>0</v>
      </c>
      <c r="J496" s="527">
        <v>14324</v>
      </c>
      <c r="K496" s="527"/>
      <c r="L496" s="415"/>
    </row>
    <row r="497" spans="1:12" ht="12.95" customHeight="1">
      <c r="A497" s="497">
        <v>51</v>
      </c>
      <c r="B497" s="498" t="s">
        <v>280</v>
      </c>
      <c r="C497" s="499">
        <v>41416</v>
      </c>
      <c r="D497" s="498" t="s">
        <v>117</v>
      </c>
      <c r="E497" s="499">
        <v>41339</v>
      </c>
      <c r="F497" s="498"/>
      <c r="G497" s="500">
        <v>0</v>
      </c>
      <c r="H497" s="500">
        <v>13456</v>
      </c>
      <c r="I497" s="500">
        <v>0</v>
      </c>
      <c r="J497" s="527">
        <v>13456</v>
      </c>
      <c r="K497" s="527"/>
      <c r="L497" s="415"/>
    </row>
    <row r="498" spans="1:12" ht="12.2" customHeight="1">
      <c r="A498" s="497">
        <v>52</v>
      </c>
      <c r="B498" s="498" t="s">
        <v>280</v>
      </c>
      <c r="C498" s="499">
        <v>41416</v>
      </c>
      <c r="D498" s="498" t="s">
        <v>113</v>
      </c>
      <c r="E498" s="499">
        <v>41339</v>
      </c>
      <c r="F498" s="498"/>
      <c r="G498" s="500">
        <v>0</v>
      </c>
      <c r="H498" s="500">
        <v>13679</v>
      </c>
      <c r="I498" s="500">
        <v>0</v>
      </c>
      <c r="J498" s="527">
        <v>13679</v>
      </c>
      <c r="K498" s="527"/>
      <c r="L498" s="415"/>
    </row>
    <row r="499" spans="1:12" ht="12.95" customHeight="1">
      <c r="A499" s="497">
        <v>53</v>
      </c>
      <c r="B499" s="498" t="s">
        <v>280</v>
      </c>
      <c r="C499" s="499">
        <v>41416</v>
      </c>
      <c r="D499" s="498" t="s">
        <v>102</v>
      </c>
      <c r="E499" s="499">
        <v>41339</v>
      </c>
      <c r="F499" s="498"/>
      <c r="G499" s="500">
        <v>0</v>
      </c>
      <c r="H499" s="500">
        <v>13571</v>
      </c>
      <c r="I499" s="500">
        <v>0</v>
      </c>
      <c r="J499" s="527">
        <v>13571</v>
      </c>
      <c r="K499" s="527"/>
      <c r="L499" s="415"/>
    </row>
    <row r="500" spans="1:12" ht="12.95" customHeight="1">
      <c r="A500" s="497">
        <v>54</v>
      </c>
      <c r="B500" s="498" t="s">
        <v>280</v>
      </c>
      <c r="C500" s="499">
        <v>41416</v>
      </c>
      <c r="D500" s="498" t="s">
        <v>111</v>
      </c>
      <c r="E500" s="499">
        <v>41339</v>
      </c>
      <c r="F500" s="498"/>
      <c r="G500" s="500">
        <v>0</v>
      </c>
      <c r="H500" s="500">
        <v>14112</v>
      </c>
      <c r="I500" s="500">
        <v>0</v>
      </c>
      <c r="J500" s="527">
        <v>14112</v>
      </c>
      <c r="K500" s="527"/>
      <c r="L500" s="415"/>
    </row>
    <row r="501" spans="1:12" ht="12.2" customHeight="1">
      <c r="A501" s="497">
        <v>55</v>
      </c>
      <c r="B501" s="498" t="s">
        <v>280</v>
      </c>
      <c r="C501" s="499">
        <v>41416</v>
      </c>
      <c r="D501" s="498" t="s">
        <v>91</v>
      </c>
      <c r="E501" s="499">
        <v>41339</v>
      </c>
      <c r="F501" s="498"/>
      <c r="G501" s="500">
        <v>0</v>
      </c>
      <c r="H501" s="500">
        <v>14218</v>
      </c>
      <c r="I501" s="500">
        <v>0</v>
      </c>
      <c r="J501" s="527">
        <v>14218</v>
      </c>
      <c r="K501" s="527"/>
      <c r="L501" s="415"/>
    </row>
    <row r="502" spans="1:12" ht="12.95" customHeight="1">
      <c r="A502" s="497">
        <v>56</v>
      </c>
      <c r="B502" s="498" t="s">
        <v>280</v>
      </c>
      <c r="C502" s="499">
        <v>41416</v>
      </c>
      <c r="D502" s="498" t="s">
        <v>118</v>
      </c>
      <c r="E502" s="499">
        <v>41339</v>
      </c>
      <c r="F502" s="498"/>
      <c r="G502" s="500">
        <v>0</v>
      </c>
      <c r="H502" s="500">
        <v>14423</v>
      </c>
      <c r="I502" s="500">
        <v>0</v>
      </c>
      <c r="J502" s="527">
        <v>14423</v>
      </c>
      <c r="K502" s="527"/>
      <c r="L502" s="415"/>
    </row>
    <row r="503" spans="1:12" ht="12.2" customHeight="1">
      <c r="A503" s="497">
        <v>57</v>
      </c>
      <c r="B503" s="498" t="s">
        <v>280</v>
      </c>
      <c r="C503" s="499">
        <v>41416</v>
      </c>
      <c r="D503" s="498" t="s">
        <v>130</v>
      </c>
      <c r="E503" s="499">
        <v>41339</v>
      </c>
      <c r="F503" s="498"/>
      <c r="G503" s="500">
        <v>0</v>
      </c>
      <c r="H503" s="500">
        <v>5172</v>
      </c>
      <c r="I503" s="500">
        <v>0</v>
      </c>
      <c r="J503" s="527">
        <v>5172</v>
      </c>
      <c r="K503" s="527"/>
      <c r="L503" s="415"/>
    </row>
    <row r="504" spans="1:12" ht="12.95" customHeight="1">
      <c r="A504" s="497">
        <v>58</v>
      </c>
      <c r="B504" s="498" t="s">
        <v>280</v>
      </c>
      <c r="C504" s="499">
        <v>41416</v>
      </c>
      <c r="D504" s="498" t="s">
        <v>123</v>
      </c>
      <c r="E504" s="499">
        <v>41339</v>
      </c>
      <c r="F504" s="498"/>
      <c r="G504" s="500">
        <v>0</v>
      </c>
      <c r="H504" s="500">
        <v>5098</v>
      </c>
      <c r="I504" s="500">
        <v>0</v>
      </c>
      <c r="J504" s="527">
        <v>5098</v>
      </c>
      <c r="K504" s="527"/>
      <c r="L504" s="415"/>
    </row>
    <row r="505" spans="1:12" ht="12.2" customHeight="1">
      <c r="A505" s="497">
        <v>59</v>
      </c>
      <c r="B505" s="498" t="s">
        <v>280</v>
      </c>
      <c r="C505" s="499">
        <v>41416</v>
      </c>
      <c r="D505" s="498" t="s">
        <v>103</v>
      </c>
      <c r="E505" s="499">
        <v>41339</v>
      </c>
      <c r="F505" s="498"/>
      <c r="G505" s="500">
        <v>0</v>
      </c>
      <c r="H505" s="500">
        <v>4904</v>
      </c>
      <c r="I505" s="500">
        <v>0</v>
      </c>
      <c r="J505" s="527">
        <v>4904</v>
      </c>
      <c r="K505" s="527"/>
      <c r="L505" s="415"/>
    </row>
    <row r="506" spans="1:12" ht="12.95" customHeight="1">
      <c r="A506" s="497">
        <v>60</v>
      </c>
      <c r="B506" s="498" t="s">
        <v>280</v>
      </c>
      <c r="C506" s="499">
        <v>41416</v>
      </c>
      <c r="D506" s="498" t="s">
        <v>119</v>
      </c>
      <c r="E506" s="499">
        <v>41339</v>
      </c>
      <c r="F506" s="498"/>
      <c r="G506" s="500">
        <v>0</v>
      </c>
      <c r="H506" s="500">
        <v>4941</v>
      </c>
      <c r="I506" s="500">
        <v>0</v>
      </c>
      <c r="J506" s="527">
        <v>4941</v>
      </c>
      <c r="K506" s="527"/>
      <c r="L506" s="415"/>
    </row>
    <row r="507" spans="1:12" ht="12.95" customHeight="1">
      <c r="A507" s="497">
        <v>61</v>
      </c>
      <c r="B507" s="498" t="s">
        <v>280</v>
      </c>
      <c r="C507" s="499">
        <v>41416</v>
      </c>
      <c r="D507" s="498" t="s">
        <v>129</v>
      </c>
      <c r="E507" s="499">
        <v>41339</v>
      </c>
      <c r="F507" s="498"/>
      <c r="G507" s="500">
        <v>0</v>
      </c>
      <c r="H507" s="500">
        <v>4864</v>
      </c>
      <c r="I507" s="500">
        <v>0</v>
      </c>
      <c r="J507" s="527">
        <v>4864</v>
      </c>
      <c r="K507" s="527"/>
      <c r="L507" s="415"/>
    </row>
    <row r="508" spans="1:12" ht="12.2" customHeight="1">
      <c r="A508" s="497">
        <v>62</v>
      </c>
      <c r="B508" s="498" t="s">
        <v>280</v>
      </c>
      <c r="C508" s="499">
        <v>41416</v>
      </c>
      <c r="D508" s="498" t="s">
        <v>124</v>
      </c>
      <c r="E508" s="499">
        <v>41339</v>
      </c>
      <c r="F508" s="498"/>
      <c r="G508" s="500">
        <v>0</v>
      </c>
      <c r="H508" s="500">
        <v>4824</v>
      </c>
      <c r="I508" s="500">
        <v>0</v>
      </c>
      <c r="J508" s="527">
        <v>4824</v>
      </c>
      <c r="K508" s="527"/>
      <c r="L508" s="415"/>
    </row>
    <row r="509" spans="1:12" ht="12.95" customHeight="1">
      <c r="A509" s="497">
        <v>64</v>
      </c>
      <c r="B509" s="498" t="s">
        <v>280</v>
      </c>
      <c r="C509" s="499">
        <v>41416</v>
      </c>
      <c r="D509" s="498" t="s">
        <v>125</v>
      </c>
      <c r="E509" s="499">
        <v>41339</v>
      </c>
      <c r="F509" s="498"/>
      <c r="G509" s="500">
        <v>0</v>
      </c>
      <c r="H509" s="500">
        <v>5137</v>
      </c>
      <c r="I509" s="500">
        <v>0</v>
      </c>
      <c r="J509" s="527">
        <v>5137</v>
      </c>
      <c r="K509" s="527"/>
      <c r="L509" s="415"/>
    </row>
    <row r="510" spans="1:12" ht="12.2" customHeight="1">
      <c r="A510" s="497">
        <v>65</v>
      </c>
      <c r="B510" s="498" t="s">
        <v>280</v>
      </c>
      <c r="C510" s="499">
        <v>41416</v>
      </c>
      <c r="D510" s="498" t="s">
        <v>108</v>
      </c>
      <c r="E510" s="499">
        <v>41339</v>
      </c>
      <c r="F510" s="498"/>
      <c r="G510" s="500">
        <v>0</v>
      </c>
      <c r="H510" s="500">
        <v>5060</v>
      </c>
      <c r="I510" s="500">
        <v>0</v>
      </c>
      <c r="J510" s="527">
        <v>5060</v>
      </c>
      <c r="K510" s="527"/>
      <c r="L510" s="415"/>
    </row>
    <row r="511" spans="1:12" ht="12.95" customHeight="1">
      <c r="A511" s="497">
        <v>66</v>
      </c>
      <c r="B511" s="498" t="s">
        <v>280</v>
      </c>
      <c r="C511" s="499">
        <v>41416</v>
      </c>
      <c r="D511" s="498" t="s">
        <v>128</v>
      </c>
      <c r="E511" s="499">
        <v>41339</v>
      </c>
      <c r="F511" s="498"/>
      <c r="G511" s="500">
        <v>0</v>
      </c>
      <c r="H511" s="500">
        <v>5022</v>
      </c>
      <c r="I511" s="500">
        <v>0</v>
      </c>
      <c r="J511" s="527">
        <v>5022</v>
      </c>
      <c r="K511" s="527"/>
      <c r="L511" s="415"/>
    </row>
    <row r="512" spans="1:12" ht="12.2" customHeight="1">
      <c r="A512" s="497">
        <v>67</v>
      </c>
      <c r="B512" s="498" t="s">
        <v>280</v>
      </c>
      <c r="C512" s="499">
        <v>41416</v>
      </c>
      <c r="D512" s="498" t="s">
        <v>112</v>
      </c>
      <c r="E512" s="499">
        <v>41339</v>
      </c>
      <c r="F512" s="498"/>
      <c r="G512" s="500">
        <v>0</v>
      </c>
      <c r="H512" s="500">
        <v>5289</v>
      </c>
      <c r="I512" s="500">
        <v>0</v>
      </c>
      <c r="J512" s="527">
        <v>5289</v>
      </c>
      <c r="K512" s="527"/>
      <c r="L512" s="415"/>
    </row>
    <row r="513" spans="1:12" ht="12.95" customHeight="1">
      <c r="A513" s="497">
        <v>68</v>
      </c>
      <c r="B513" s="498" t="s">
        <v>280</v>
      </c>
      <c r="C513" s="499">
        <v>41416</v>
      </c>
      <c r="D513" s="498" t="s">
        <v>395</v>
      </c>
      <c r="E513" s="499">
        <v>41339</v>
      </c>
      <c r="F513" s="498"/>
      <c r="G513" s="500">
        <v>0</v>
      </c>
      <c r="H513" s="500">
        <v>5213</v>
      </c>
      <c r="I513" s="500">
        <v>0</v>
      </c>
      <c r="J513" s="527">
        <v>5213</v>
      </c>
      <c r="K513" s="527"/>
      <c r="L513" s="415"/>
    </row>
    <row r="514" spans="1:12" ht="12.95" customHeight="1">
      <c r="A514" s="497">
        <v>69</v>
      </c>
      <c r="B514" s="498" t="s">
        <v>280</v>
      </c>
      <c r="C514" s="499">
        <v>41416</v>
      </c>
      <c r="D514" s="498" t="s">
        <v>476</v>
      </c>
      <c r="E514" s="499">
        <v>41339</v>
      </c>
      <c r="F514" s="498"/>
      <c r="G514" s="500">
        <v>0</v>
      </c>
      <c r="H514" s="500">
        <v>4786</v>
      </c>
      <c r="I514" s="500">
        <v>0</v>
      </c>
      <c r="J514" s="527">
        <v>4786</v>
      </c>
      <c r="K514" s="527"/>
      <c r="L514" s="415"/>
    </row>
    <row r="515" spans="1:12" ht="12.2" customHeight="1">
      <c r="A515" s="497">
        <v>70</v>
      </c>
      <c r="B515" s="498" t="s">
        <v>280</v>
      </c>
      <c r="C515" s="499">
        <v>41416</v>
      </c>
      <c r="D515" s="498" t="s">
        <v>488</v>
      </c>
      <c r="E515" s="499">
        <v>41339</v>
      </c>
      <c r="F515" s="498"/>
      <c r="G515" s="500">
        <v>0</v>
      </c>
      <c r="H515" s="500">
        <v>10000</v>
      </c>
      <c r="I515" s="500">
        <v>0</v>
      </c>
      <c r="J515" s="527">
        <v>10000</v>
      </c>
      <c r="K515" s="527"/>
      <c r="L515" s="415"/>
    </row>
    <row r="516" spans="1:12" ht="12.95" customHeight="1">
      <c r="A516" s="497">
        <v>71</v>
      </c>
      <c r="B516" s="498" t="s">
        <v>280</v>
      </c>
      <c r="C516" s="499">
        <v>41416</v>
      </c>
      <c r="D516" s="498" t="s">
        <v>500</v>
      </c>
      <c r="E516" s="499">
        <v>41339</v>
      </c>
      <c r="F516" s="498"/>
      <c r="G516" s="500">
        <v>0</v>
      </c>
      <c r="H516" s="500">
        <v>10000</v>
      </c>
      <c r="I516" s="500">
        <v>0</v>
      </c>
      <c r="J516" s="527">
        <v>10000</v>
      </c>
      <c r="K516" s="527"/>
      <c r="L516" s="415"/>
    </row>
    <row r="517" spans="1:12" ht="12.2" customHeight="1">
      <c r="A517" s="497">
        <v>72</v>
      </c>
      <c r="B517" s="498" t="s">
        <v>280</v>
      </c>
      <c r="C517" s="499">
        <v>41416</v>
      </c>
      <c r="D517" s="498" t="s">
        <v>483</v>
      </c>
      <c r="E517" s="499">
        <v>41339</v>
      </c>
      <c r="F517" s="498"/>
      <c r="G517" s="500">
        <v>0</v>
      </c>
      <c r="H517" s="500">
        <v>10000</v>
      </c>
      <c r="I517" s="500">
        <v>0</v>
      </c>
      <c r="J517" s="527">
        <v>10000</v>
      </c>
      <c r="K517" s="527"/>
      <c r="L517" s="415"/>
    </row>
    <row r="518" spans="1:12" ht="12.95" customHeight="1">
      <c r="A518" s="497">
        <v>73</v>
      </c>
      <c r="B518" s="498" t="s">
        <v>280</v>
      </c>
      <c r="C518" s="499">
        <v>41416</v>
      </c>
      <c r="D518" s="498" t="s">
        <v>501</v>
      </c>
      <c r="E518" s="499">
        <v>41339</v>
      </c>
      <c r="F518" s="498"/>
      <c r="G518" s="500">
        <v>0</v>
      </c>
      <c r="H518" s="500">
        <v>10000</v>
      </c>
      <c r="I518" s="500">
        <v>0</v>
      </c>
      <c r="J518" s="527">
        <v>10000</v>
      </c>
      <c r="K518" s="527"/>
      <c r="L518" s="415"/>
    </row>
    <row r="519" spans="1:12" ht="12.2" customHeight="1">
      <c r="A519" s="497">
        <v>74</v>
      </c>
      <c r="B519" s="498" t="s">
        <v>285</v>
      </c>
      <c r="C519" s="499">
        <v>41416</v>
      </c>
      <c r="D519" s="498" t="s">
        <v>397</v>
      </c>
      <c r="E519" s="499">
        <v>41340</v>
      </c>
      <c r="F519" s="498"/>
      <c r="G519" s="500">
        <v>247511</v>
      </c>
      <c r="H519" s="500">
        <v>0</v>
      </c>
      <c r="I519" s="500">
        <v>247511</v>
      </c>
      <c r="J519" s="527">
        <v>0</v>
      </c>
      <c r="K519" s="527"/>
      <c r="L519" s="415"/>
    </row>
    <row r="520" spans="1:12" ht="12.95" customHeight="1">
      <c r="A520" s="497">
        <v>75</v>
      </c>
      <c r="B520" s="498" t="s">
        <v>285</v>
      </c>
      <c r="C520" s="499">
        <v>41416</v>
      </c>
      <c r="D520" s="498" t="s">
        <v>127</v>
      </c>
      <c r="E520" s="499">
        <v>41340</v>
      </c>
      <c r="F520" s="498"/>
      <c r="G520" s="500">
        <v>20000</v>
      </c>
      <c r="H520" s="500">
        <v>0</v>
      </c>
      <c r="I520" s="500">
        <v>20000</v>
      </c>
      <c r="J520" s="527">
        <v>0</v>
      </c>
      <c r="K520" s="527"/>
      <c r="L520" s="415"/>
    </row>
    <row r="521" spans="1:12" ht="12.95" customHeight="1">
      <c r="A521" s="497">
        <v>76</v>
      </c>
      <c r="B521" s="498" t="s">
        <v>280</v>
      </c>
      <c r="C521" s="499">
        <v>41416</v>
      </c>
      <c r="D521" s="498" t="s">
        <v>473</v>
      </c>
      <c r="E521" s="499">
        <v>41352</v>
      </c>
      <c r="F521" s="498"/>
      <c r="G521" s="500">
        <v>0</v>
      </c>
      <c r="H521" s="500">
        <v>25521</v>
      </c>
      <c r="I521" s="500">
        <v>0</v>
      </c>
      <c r="J521" s="527">
        <v>25521</v>
      </c>
      <c r="K521" s="527"/>
      <c r="L521" s="415"/>
    </row>
    <row r="522" spans="1:12" ht="12.2" customHeight="1">
      <c r="A522" s="497">
        <v>77</v>
      </c>
      <c r="B522" s="498" t="s">
        <v>280</v>
      </c>
      <c r="C522" s="499">
        <v>41416</v>
      </c>
      <c r="D522" s="498" t="s">
        <v>477</v>
      </c>
      <c r="E522" s="499">
        <v>41352</v>
      </c>
      <c r="F522" s="498"/>
      <c r="G522" s="500">
        <v>0</v>
      </c>
      <c r="H522" s="500">
        <v>9148</v>
      </c>
      <c r="I522" s="500">
        <v>0</v>
      </c>
      <c r="J522" s="527">
        <v>9148</v>
      </c>
      <c r="K522" s="527"/>
      <c r="L522" s="415"/>
    </row>
    <row r="523" spans="1:12" ht="12.95" customHeight="1">
      <c r="A523" s="497">
        <v>78</v>
      </c>
      <c r="B523" s="498" t="s">
        <v>280</v>
      </c>
      <c r="C523" s="499">
        <v>41416</v>
      </c>
      <c r="D523" s="498" t="s">
        <v>502</v>
      </c>
      <c r="E523" s="499">
        <v>41364</v>
      </c>
      <c r="F523" s="498"/>
      <c r="G523" s="500">
        <v>0</v>
      </c>
      <c r="H523" s="500">
        <v>2214.31</v>
      </c>
      <c r="I523" s="500">
        <v>0</v>
      </c>
      <c r="J523" s="527">
        <v>2214.31</v>
      </c>
      <c r="K523" s="527"/>
      <c r="L523" s="415"/>
    </row>
    <row r="524" spans="1:12" ht="12.2" customHeight="1">
      <c r="A524" s="497">
        <v>79</v>
      </c>
      <c r="B524" s="498" t="s">
        <v>285</v>
      </c>
      <c r="C524" s="499">
        <v>41416</v>
      </c>
      <c r="D524" s="498" t="s">
        <v>484</v>
      </c>
      <c r="E524" s="499">
        <v>41368</v>
      </c>
      <c r="F524" s="498"/>
      <c r="G524" s="500">
        <v>36883</v>
      </c>
      <c r="H524" s="500">
        <v>0</v>
      </c>
      <c r="I524" s="500">
        <v>36883</v>
      </c>
      <c r="J524" s="527">
        <v>0</v>
      </c>
      <c r="K524" s="527"/>
      <c r="L524" s="415"/>
    </row>
    <row r="525" spans="1:12" ht="12.95" customHeight="1">
      <c r="A525" s="497">
        <v>80</v>
      </c>
      <c r="B525" s="498" t="s">
        <v>285</v>
      </c>
      <c r="C525" s="499">
        <v>41416</v>
      </c>
      <c r="D525" s="498" t="s">
        <v>503</v>
      </c>
      <c r="E525" s="499">
        <v>41386</v>
      </c>
      <c r="F525" s="498"/>
      <c r="G525" s="500">
        <v>124500</v>
      </c>
      <c r="H525" s="500">
        <v>0</v>
      </c>
      <c r="I525" s="500">
        <v>124500</v>
      </c>
      <c r="J525" s="527">
        <v>0</v>
      </c>
      <c r="K525" s="527"/>
      <c r="L525" s="415"/>
    </row>
    <row r="526" spans="1:12" ht="12.2" customHeight="1">
      <c r="A526" s="497">
        <v>81</v>
      </c>
      <c r="B526" s="498" t="s">
        <v>280</v>
      </c>
      <c r="C526" s="499">
        <v>41416</v>
      </c>
      <c r="D526" s="498" t="s">
        <v>504</v>
      </c>
      <c r="E526" s="499">
        <v>41386</v>
      </c>
      <c r="F526" s="498"/>
      <c r="G526" s="500">
        <v>0</v>
      </c>
      <c r="H526" s="500">
        <v>120</v>
      </c>
      <c r="I526" s="500">
        <v>0</v>
      </c>
      <c r="J526" s="527">
        <v>120</v>
      </c>
      <c r="K526" s="527"/>
      <c r="L526" s="415"/>
    </row>
    <row r="527" spans="1:12" ht="12.95" customHeight="1">
      <c r="A527" s="497">
        <v>83</v>
      </c>
      <c r="B527" s="498" t="s">
        <v>280</v>
      </c>
      <c r="C527" s="499">
        <v>41416</v>
      </c>
      <c r="D527" s="498" t="s">
        <v>505</v>
      </c>
      <c r="E527" s="499">
        <v>41386</v>
      </c>
      <c r="F527" s="498"/>
      <c r="G527" s="500">
        <v>0</v>
      </c>
      <c r="H527" s="500">
        <v>154</v>
      </c>
      <c r="I527" s="500">
        <v>0</v>
      </c>
      <c r="J527" s="527">
        <v>154</v>
      </c>
      <c r="K527" s="527"/>
      <c r="L527" s="415"/>
    </row>
    <row r="528" spans="1:12" ht="12.95" customHeight="1">
      <c r="A528" s="497">
        <v>85</v>
      </c>
      <c r="B528" s="498" t="s">
        <v>280</v>
      </c>
      <c r="C528" s="499">
        <v>41416</v>
      </c>
      <c r="D528" s="498" t="s">
        <v>421</v>
      </c>
      <c r="E528" s="499">
        <v>41386</v>
      </c>
      <c r="F528" s="498"/>
      <c r="G528" s="500">
        <v>0</v>
      </c>
      <c r="H528" s="500">
        <v>9148</v>
      </c>
      <c r="I528" s="500">
        <v>0</v>
      </c>
      <c r="J528" s="527">
        <v>9148</v>
      </c>
      <c r="K528" s="527"/>
      <c r="L528" s="415"/>
    </row>
    <row r="529" spans="1:12" ht="12.2" customHeight="1">
      <c r="A529" s="497">
        <v>86</v>
      </c>
      <c r="B529" s="498" t="s">
        <v>280</v>
      </c>
      <c r="C529" s="499">
        <v>41416</v>
      </c>
      <c r="D529" s="498" t="s">
        <v>437</v>
      </c>
      <c r="E529" s="499">
        <v>41386</v>
      </c>
      <c r="F529" s="498"/>
      <c r="G529" s="500">
        <v>0</v>
      </c>
      <c r="H529" s="500">
        <v>25521</v>
      </c>
      <c r="I529" s="500">
        <v>0</v>
      </c>
      <c r="J529" s="527">
        <v>25521</v>
      </c>
      <c r="K529" s="527"/>
      <c r="L529" s="415"/>
    </row>
    <row r="530" spans="1:12" ht="12.95" customHeight="1">
      <c r="A530" s="497">
        <v>306</v>
      </c>
      <c r="B530" s="498" t="s">
        <v>280</v>
      </c>
      <c r="C530" s="499">
        <v>41416</v>
      </c>
      <c r="D530" s="498" t="s">
        <v>444</v>
      </c>
      <c r="E530" s="499">
        <v>41386</v>
      </c>
      <c r="F530" s="530" t="s">
        <v>506</v>
      </c>
      <c r="G530" s="500">
        <v>0</v>
      </c>
      <c r="H530" s="500">
        <v>85000</v>
      </c>
      <c r="I530" s="500">
        <v>0</v>
      </c>
      <c r="J530" s="527">
        <v>85000</v>
      </c>
      <c r="K530" s="527"/>
      <c r="L530" s="415"/>
    </row>
    <row r="531" spans="1:12" ht="6" customHeight="1">
      <c r="A531" s="415"/>
      <c r="B531" s="415"/>
      <c r="C531" s="415"/>
      <c r="D531" s="415"/>
      <c r="E531" s="415"/>
      <c r="F531" s="530"/>
      <c r="G531" s="415"/>
      <c r="H531" s="415"/>
      <c r="I531" s="415"/>
      <c r="J531" s="415"/>
      <c r="K531" s="415"/>
      <c r="L531" s="415"/>
    </row>
    <row r="532" spans="1:12" ht="12.2" customHeight="1">
      <c r="A532" s="497">
        <v>307</v>
      </c>
      <c r="B532" s="498" t="s">
        <v>280</v>
      </c>
      <c r="C532" s="499">
        <v>41416</v>
      </c>
      <c r="D532" s="498" t="s">
        <v>398</v>
      </c>
      <c r="E532" s="499">
        <v>41386</v>
      </c>
      <c r="F532" s="530" t="s">
        <v>507</v>
      </c>
      <c r="G532" s="500">
        <v>0</v>
      </c>
      <c r="H532" s="500">
        <v>4459</v>
      </c>
      <c r="I532" s="500">
        <v>0</v>
      </c>
      <c r="J532" s="527">
        <v>4459</v>
      </c>
      <c r="K532" s="527"/>
      <c r="L532" s="415"/>
    </row>
    <row r="533" spans="1:12" ht="6" customHeight="1">
      <c r="A533" s="415"/>
      <c r="B533" s="415"/>
      <c r="C533" s="415"/>
      <c r="D533" s="415"/>
      <c r="E533" s="415"/>
      <c r="F533" s="530"/>
      <c r="G533" s="415"/>
      <c r="H533" s="415"/>
      <c r="I533" s="415"/>
      <c r="J533" s="415"/>
      <c r="K533" s="415"/>
      <c r="L533" s="415"/>
    </row>
    <row r="534" spans="1:12" ht="12.95" customHeight="1">
      <c r="A534" s="497">
        <v>357</v>
      </c>
      <c r="B534" s="498" t="s">
        <v>285</v>
      </c>
      <c r="C534" s="499">
        <v>41704</v>
      </c>
      <c r="D534" s="498" t="s">
        <v>615</v>
      </c>
      <c r="E534" s="499">
        <v>41414</v>
      </c>
      <c r="F534" s="498" t="s">
        <v>616</v>
      </c>
      <c r="G534" s="500">
        <v>10370</v>
      </c>
      <c r="H534" s="500">
        <v>0</v>
      </c>
      <c r="I534" s="500">
        <v>10370</v>
      </c>
      <c r="J534" s="527">
        <v>0</v>
      </c>
      <c r="K534" s="527"/>
      <c r="L534" s="415"/>
    </row>
    <row r="535" spans="1:12" ht="12.2" customHeight="1">
      <c r="A535" s="497">
        <v>358</v>
      </c>
      <c r="B535" s="498" t="s">
        <v>280</v>
      </c>
      <c r="C535" s="499">
        <v>41704</v>
      </c>
      <c r="D535" s="498" t="s">
        <v>613</v>
      </c>
      <c r="E535" s="499">
        <v>41414</v>
      </c>
      <c r="F535" s="498" t="s">
        <v>614</v>
      </c>
      <c r="G535" s="500">
        <v>0</v>
      </c>
      <c r="H535" s="500">
        <v>2000</v>
      </c>
      <c r="I535" s="500">
        <v>0</v>
      </c>
      <c r="J535" s="527">
        <v>2000</v>
      </c>
      <c r="K535" s="527"/>
      <c r="L535" s="415"/>
    </row>
    <row r="536" spans="1:12" ht="12.95" customHeight="1">
      <c r="A536" s="497">
        <v>359</v>
      </c>
      <c r="B536" s="498" t="s">
        <v>280</v>
      </c>
      <c r="C536" s="499">
        <v>41704</v>
      </c>
      <c r="D536" s="498" t="s">
        <v>607</v>
      </c>
      <c r="E536" s="499">
        <v>41414</v>
      </c>
      <c r="F536" s="498" t="s">
        <v>608</v>
      </c>
      <c r="G536" s="500">
        <v>0</v>
      </c>
      <c r="H536" s="500">
        <v>8370</v>
      </c>
      <c r="I536" s="500">
        <v>0</v>
      </c>
      <c r="J536" s="527">
        <v>8370</v>
      </c>
      <c r="K536" s="527"/>
      <c r="L536" s="415"/>
    </row>
    <row r="537" spans="1:12" ht="12.2" customHeight="1">
      <c r="A537" s="497">
        <v>366</v>
      </c>
      <c r="B537" s="498" t="s">
        <v>280</v>
      </c>
      <c r="C537" s="499">
        <v>41704</v>
      </c>
      <c r="D537" s="498" t="s">
        <v>609</v>
      </c>
      <c r="E537" s="499">
        <v>41445</v>
      </c>
      <c r="F537" s="498" t="s">
        <v>610</v>
      </c>
      <c r="G537" s="500">
        <v>0</v>
      </c>
      <c r="H537" s="500">
        <v>8370</v>
      </c>
      <c r="I537" s="500">
        <v>0</v>
      </c>
      <c r="J537" s="527">
        <v>8370</v>
      </c>
      <c r="K537" s="527"/>
      <c r="L537" s="415"/>
    </row>
    <row r="538" spans="1:12" ht="12.95" customHeight="1">
      <c r="A538" s="497">
        <v>361</v>
      </c>
      <c r="B538" s="498" t="s">
        <v>285</v>
      </c>
      <c r="C538" s="499">
        <v>41704</v>
      </c>
      <c r="D538" s="498" t="s">
        <v>617</v>
      </c>
      <c r="E538" s="499">
        <v>41452</v>
      </c>
      <c r="F538" s="498" t="s">
        <v>616</v>
      </c>
      <c r="G538" s="500">
        <v>8500</v>
      </c>
      <c r="H538" s="500">
        <v>0</v>
      </c>
      <c r="I538" s="500">
        <v>8500</v>
      </c>
      <c r="J538" s="527">
        <v>0</v>
      </c>
      <c r="K538" s="527"/>
      <c r="L538" s="415"/>
    </row>
    <row r="539" spans="1:12" ht="12.2" customHeight="1">
      <c r="A539" s="497">
        <v>362</v>
      </c>
      <c r="B539" s="498" t="s">
        <v>280</v>
      </c>
      <c r="C539" s="499">
        <v>41704</v>
      </c>
      <c r="D539" s="498" t="s">
        <v>618</v>
      </c>
      <c r="E539" s="499">
        <v>41455</v>
      </c>
      <c r="F539" s="498" t="s">
        <v>619</v>
      </c>
      <c r="G539" s="500">
        <v>0</v>
      </c>
      <c r="H539" s="500">
        <v>2035.08</v>
      </c>
      <c r="I539" s="500">
        <v>0</v>
      </c>
      <c r="J539" s="527">
        <v>2035.08</v>
      </c>
      <c r="K539" s="527"/>
      <c r="L539" s="415"/>
    </row>
    <row r="540" spans="1:12" ht="12.95" customHeight="1">
      <c r="A540" s="497">
        <v>363</v>
      </c>
      <c r="B540" s="498" t="s">
        <v>285</v>
      </c>
      <c r="C540" s="499">
        <v>41704</v>
      </c>
      <c r="D540" s="498" t="s">
        <v>620</v>
      </c>
      <c r="E540" s="499">
        <v>41457</v>
      </c>
      <c r="F540" s="498" t="s">
        <v>616</v>
      </c>
      <c r="G540" s="500">
        <v>1808</v>
      </c>
      <c r="H540" s="500">
        <v>0</v>
      </c>
      <c r="I540" s="500">
        <v>1808</v>
      </c>
      <c r="J540" s="527">
        <v>0</v>
      </c>
      <c r="K540" s="527"/>
      <c r="L540" s="415"/>
    </row>
    <row r="541" spans="1:12" ht="12.95" customHeight="1">
      <c r="A541" s="497">
        <v>364</v>
      </c>
      <c r="B541" s="498" t="s">
        <v>285</v>
      </c>
      <c r="C541" s="499">
        <v>41704</v>
      </c>
      <c r="D541" s="498" t="s">
        <v>621</v>
      </c>
      <c r="E541" s="499">
        <v>41473</v>
      </c>
      <c r="F541" s="498" t="s">
        <v>616</v>
      </c>
      <c r="G541" s="500">
        <v>8500</v>
      </c>
      <c r="H541" s="500">
        <v>0</v>
      </c>
      <c r="I541" s="500">
        <v>8500</v>
      </c>
      <c r="J541" s="527">
        <v>0</v>
      </c>
      <c r="K541" s="527"/>
      <c r="L541" s="415"/>
    </row>
    <row r="542" spans="1:12" ht="12.2" customHeight="1">
      <c r="A542" s="497">
        <v>365</v>
      </c>
      <c r="B542" s="498" t="s">
        <v>280</v>
      </c>
      <c r="C542" s="499">
        <v>41704</v>
      </c>
      <c r="D542" s="498" t="s">
        <v>611</v>
      </c>
      <c r="E542" s="499">
        <v>41473</v>
      </c>
      <c r="F542" s="530" t="s">
        <v>612</v>
      </c>
      <c r="G542" s="500">
        <v>0</v>
      </c>
      <c r="H542" s="500">
        <v>8370</v>
      </c>
      <c r="I542" s="500">
        <v>0</v>
      </c>
      <c r="J542" s="527">
        <v>8370</v>
      </c>
      <c r="K542" s="527"/>
      <c r="L542" s="415"/>
    </row>
    <row r="543" spans="1:12" ht="14.45" customHeight="1">
      <c r="A543" s="415"/>
      <c r="B543" s="415"/>
      <c r="C543" s="415"/>
      <c r="D543" s="415"/>
      <c r="E543" s="415"/>
      <c r="F543" s="530"/>
      <c r="G543" s="415"/>
      <c r="H543" s="415"/>
      <c r="I543" s="415"/>
      <c r="J543" s="415"/>
      <c r="K543" s="415"/>
      <c r="L543" s="415"/>
    </row>
    <row r="544" spans="1:12" ht="12.95" customHeight="1">
      <c r="A544" s="497">
        <v>188</v>
      </c>
      <c r="B544" s="498" t="s">
        <v>280</v>
      </c>
      <c r="C544" s="499">
        <v>41558</v>
      </c>
      <c r="D544" s="498" t="s">
        <v>460</v>
      </c>
      <c r="E544" s="499">
        <v>41505</v>
      </c>
      <c r="F544" s="498"/>
      <c r="G544" s="500">
        <v>0</v>
      </c>
      <c r="H544" s="500">
        <v>8370</v>
      </c>
      <c r="I544" s="500">
        <v>0</v>
      </c>
      <c r="J544" s="527">
        <v>8370</v>
      </c>
      <c r="K544" s="527"/>
      <c r="L544" s="415"/>
    </row>
    <row r="545" spans="1:12" ht="12.2" customHeight="1">
      <c r="A545" s="497">
        <v>189</v>
      </c>
      <c r="B545" s="498" t="s">
        <v>285</v>
      </c>
      <c r="C545" s="499">
        <v>41558</v>
      </c>
      <c r="D545" s="498" t="s">
        <v>508</v>
      </c>
      <c r="E545" s="499">
        <v>41505</v>
      </c>
      <c r="F545" s="498"/>
      <c r="G545" s="500">
        <v>8239.0499999999993</v>
      </c>
      <c r="H545" s="500">
        <v>0</v>
      </c>
      <c r="I545" s="500">
        <v>8239.0499999999993</v>
      </c>
      <c r="J545" s="527">
        <v>0</v>
      </c>
      <c r="K545" s="527"/>
      <c r="L545" s="415"/>
    </row>
    <row r="546" spans="1:12" ht="12.95" customHeight="1">
      <c r="A546" s="497">
        <v>190</v>
      </c>
      <c r="B546" s="498" t="s">
        <v>280</v>
      </c>
      <c r="C546" s="499">
        <v>41558</v>
      </c>
      <c r="D546" s="498" t="s">
        <v>400</v>
      </c>
      <c r="E546" s="499">
        <v>41537</v>
      </c>
      <c r="F546" s="498"/>
      <c r="G546" s="500">
        <v>0</v>
      </c>
      <c r="H546" s="500">
        <v>8370</v>
      </c>
      <c r="I546" s="500">
        <v>0</v>
      </c>
      <c r="J546" s="527">
        <v>8370</v>
      </c>
      <c r="K546" s="527"/>
      <c r="L546" s="415"/>
    </row>
    <row r="547" spans="1:12" ht="12.95" customHeight="1">
      <c r="A547" s="497">
        <v>191</v>
      </c>
      <c r="B547" s="498" t="s">
        <v>285</v>
      </c>
      <c r="C547" s="499">
        <v>41558</v>
      </c>
      <c r="D547" s="498" t="s">
        <v>399</v>
      </c>
      <c r="E547" s="499">
        <v>41541</v>
      </c>
      <c r="F547" s="498"/>
      <c r="G547" s="500">
        <v>8370</v>
      </c>
      <c r="H547" s="500">
        <v>0</v>
      </c>
      <c r="I547" s="500">
        <v>8370</v>
      </c>
      <c r="J547" s="527">
        <v>0</v>
      </c>
      <c r="K547" s="527"/>
      <c r="L547" s="415"/>
    </row>
    <row r="548" spans="1:12" ht="12.2" customHeight="1">
      <c r="A548" s="497">
        <v>192</v>
      </c>
      <c r="B548" s="498" t="s">
        <v>280</v>
      </c>
      <c r="C548" s="499">
        <v>41558</v>
      </c>
      <c r="D548" s="498" t="s">
        <v>401</v>
      </c>
      <c r="E548" s="499">
        <v>41547</v>
      </c>
      <c r="F548" s="498"/>
      <c r="G548" s="500">
        <v>0</v>
      </c>
      <c r="H548" s="500">
        <v>1924.38</v>
      </c>
      <c r="I548" s="500">
        <v>0</v>
      </c>
      <c r="J548" s="527">
        <v>1924.38</v>
      </c>
      <c r="K548" s="527"/>
      <c r="L548" s="415"/>
    </row>
    <row r="549" spans="1:12" ht="12.95" customHeight="1">
      <c r="A549" s="497">
        <v>217</v>
      </c>
      <c r="B549" s="498" t="s">
        <v>280</v>
      </c>
      <c r="C549" s="499">
        <v>41592</v>
      </c>
      <c r="D549" s="498" t="s">
        <v>474</v>
      </c>
      <c r="E549" s="499">
        <v>41564</v>
      </c>
      <c r="F549" s="498"/>
      <c r="G549" s="500">
        <v>0</v>
      </c>
      <c r="H549" s="500">
        <v>8370</v>
      </c>
      <c r="I549" s="500">
        <v>0</v>
      </c>
      <c r="J549" s="527">
        <v>8370</v>
      </c>
      <c r="K549" s="527"/>
      <c r="L549" s="415"/>
    </row>
    <row r="550" spans="1:12" ht="12.2" customHeight="1">
      <c r="A550" s="497">
        <v>218</v>
      </c>
      <c r="B550" s="498" t="s">
        <v>285</v>
      </c>
      <c r="C550" s="499">
        <v>41592</v>
      </c>
      <c r="D550" s="498" t="s">
        <v>509</v>
      </c>
      <c r="E550" s="499">
        <v>41564</v>
      </c>
      <c r="F550" s="498"/>
      <c r="G550" s="500">
        <v>11000</v>
      </c>
      <c r="H550" s="500">
        <v>0</v>
      </c>
      <c r="I550" s="500">
        <v>11000</v>
      </c>
      <c r="J550" s="527">
        <v>0</v>
      </c>
      <c r="K550" s="527"/>
      <c r="L550" s="415"/>
    </row>
    <row r="551" spans="1:12" ht="12.95" customHeight="1">
      <c r="A551" s="497">
        <v>284</v>
      </c>
      <c r="B551" s="498" t="s">
        <v>280</v>
      </c>
      <c r="C551" s="499">
        <v>41656</v>
      </c>
      <c r="D551" s="498" t="s">
        <v>475</v>
      </c>
      <c r="E551" s="499">
        <v>41596</v>
      </c>
      <c r="F551" s="498"/>
      <c r="G551" s="500">
        <v>0</v>
      </c>
      <c r="H551" s="500">
        <v>8370</v>
      </c>
      <c r="I551" s="500">
        <v>0</v>
      </c>
      <c r="J551" s="527">
        <v>8370</v>
      </c>
      <c r="K551" s="527"/>
      <c r="L551" s="415"/>
    </row>
    <row r="552" spans="1:12" ht="12.2" customHeight="1">
      <c r="A552" s="497">
        <v>285</v>
      </c>
      <c r="B552" s="498" t="s">
        <v>285</v>
      </c>
      <c r="C552" s="499">
        <v>41656</v>
      </c>
      <c r="D552" s="498" t="s">
        <v>510</v>
      </c>
      <c r="E552" s="499">
        <v>41596</v>
      </c>
      <c r="F552" s="498"/>
      <c r="G552" s="500">
        <v>7700</v>
      </c>
      <c r="H552" s="500">
        <v>0</v>
      </c>
      <c r="I552" s="500">
        <v>7700</v>
      </c>
      <c r="J552" s="527">
        <v>0</v>
      </c>
      <c r="K552" s="527"/>
      <c r="L552" s="415"/>
    </row>
    <row r="553" spans="1:12" ht="12.95" customHeight="1">
      <c r="A553" s="497">
        <v>286</v>
      </c>
      <c r="B553" s="498" t="s">
        <v>285</v>
      </c>
      <c r="C553" s="499">
        <v>41656</v>
      </c>
      <c r="D553" s="498" t="s">
        <v>511</v>
      </c>
      <c r="E553" s="499">
        <v>41628</v>
      </c>
      <c r="F553" s="498"/>
      <c r="G553" s="500">
        <v>8334.3799999999992</v>
      </c>
      <c r="H553" s="500">
        <v>0</v>
      </c>
      <c r="I553" s="500">
        <v>8334.3799999999992</v>
      </c>
      <c r="J553" s="527">
        <v>0</v>
      </c>
      <c r="K553" s="527"/>
      <c r="L553" s="415"/>
    </row>
    <row r="554" spans="1:12" ht="12.95" customHeight="1">
      <c r="A554" s="497">
        <v>287</v>
      </c>
      <c r="B554" s="498" t="s">
        <v>280</v>
      </c>
      <c r="C554" s="499">
        <v>41656</v>
      </c>
      <c r="D554" s="498" t="s">
        <v>428</v>
      </c>
      <c r="E554" s="499">
        <v>41628</v>
      </c>
      <c r="F554" s="498"/>
      <c r="G554" s="500">
        <v>0</v>
      </c>
      <c r="H554" s="500">
        <v>8370</v>
      </c>
      <c r="I554" s="500">
        <v>0</v>
      </c>
      <c r="J554" s="527">
        <v>8370</v>
      </c>
      <c r="K554" s="527"/>
      <c r="L554" s="415"/>
    </row>
    <row r="555" spans="1:12" ht="12.2" customHeight="1">
      <c r="A555" s="497">
        <v>288</v>
      </c>
      <c r="B555" s="498" t="s">
        <v>280</v>
      </c>
      <c r="C555" s="499">
        <v>41656</v>
      </c>
      <c r="D555" s="498" t="s">
        <v>512</v>
      </c>
      <c r="E555" s="499">
        <v>41639</v>
      </c>
      <c r="F555" s="498"/>
      <c r="G555" s="500">
        <v>0</v>
      </c>
      <c r="H555" s="500">
        <v>1921.51</v>
      </c>
      <c r="I555" s="500">
        <v>0</v>
      </c>
      <c r="J555" s="527">
        <v>1921.51</v>
      </c>
      <c r="K555" s="527"/>
      <c r="L555" s="415"/>
    </row>
    <row r="556" spans="1:12" ht="11.25" customHeight="1">
      <c r="A556" s="415"/>
      <c r="B556" s="415"/>
      <c r="C556" s="415"/>
      <c r="D556" s="415"/>
      <c r="E556" s="415"/>
      <c r="F556" s="495" t="s">
        <v>43</v>
      </c>
      <c r="G556" s="496">
        <v>605836.92000000004</v>
      </c>
      <c r="H556" s="496">
        <v>607758.42999999993</v>
      </c>
      <c r="I556" s="496">
        <v>605836.92000000004</v>
      </c>
      <c r="J556" s="529">
        <v>607758.42999999993</v>
      </c>
      <c r="K556" s="529"/>
      <c r="L556" s="415"/>
    </row>
    <row r="557" spans="1:12" ht="12.2" customHeight="1">
      <c r="A557" s="415"/>
      <c r="B557" s="415"/>
      <c r="C557" s="415"/>
      <c r="D557" s="415"/>
      <c r="E557" s="415"/>
      <c r="F557" s="495" t="s">
        <v>89</v>
      </c>
      <c r="G557" s="415"/>
      <c r="H557" s="501">
        <v>1921.51</v>
      </c>
      <c r="I557" s="415"/>
      <c r="J557" s="501">
        <v>1921.51</v>
      </c>
      <c r="K557" s="415"/>
      <c r="L557" s="415"/>
    </row>
    <row r="558" spans="1:12" ht="9.75" customHeight="1">
      <c r="A558" s="528" t="s">
        <v>513</v>
      </c>
      <c r="B558" s="528"/>
      <c r="C558" s="528" t="s">
        <v>514</v>
      </c>
      <c r="D558" s="528"/>
      <c r="E558" s="528"/>
      <c r="F558" s="528"/>
      <c r="G558" s="415"/>
      <c r="H558" s="415"/>
      <c r="I558" s="415"/>
      <c r="J558" s="415"/>
      <c r="K558" s="415"/>
      <c r="L558" s="415"/>
    </row>
    <row r="559" spans="1:12" ht="12.95" customHeight="1">
      <c r="A559" s="415"/>
      <c r="B559" s="415"/>
      <c r="C559" s="415"/>
      <c r="D559" s="415"/>
      <c r="E559" s="415"/>
      <c r="F559" s="495" t="s">
        <v>278</v>
      </c>
      <c r="G559" s="496">
        <v>0</v>
      </c>
      <c r="H559" s="496">
        <v>0</v>
      </c>
      <c r="I559" s="496">
        <v>0</v>
      </c>
      <c r="J559" s="529">
        <v>0</v>
      </c>
      <c r="K559" s="529"/>
      <c r="L559" s="529"/>
    </row>
    <row r="560" spans="1:12" ht="12.2" customHeight="1">
      <c r="A560" s="497">
        <v>9</v>
      </c>
      <c r="B560" s="498" t="s">
        <v>285</v>
      </c>
      <c r="C560" s="499">
        <v>41415</v>
      </c>
      <c r="D560" s="498" t="s">
        <v>497</v>
      </c>
      <c r="E560" s="499">
        <v>41275</v>
      </c>
      <c r="F560" s="498"/>
      <c r="G560" s="500">
        <v>10086</v>
      </c>
      <c r="H560" s="500">
        <v>0</v>
      </c>
      <c r="I560" s="500">
        <v>10086</v>
      </c>
      <c r="J560" s="527">
        <v>0</v>
      </c>
      <c r="K560" s="527"/>
      <c r="L560" s="415"/>
    </row>
    <row r="561" spans="1:12" ht="11.25" customHeight="1">
      <c r="A561" s="415"/>
      <c r="B561" s="415"/>
      <c r="C561" s="415"/>
      <c r="D561" s="415"/>
      <c r="E561" s="415"/>
      <c r="F561" s="495" t="s">
        <v>43</v>
      </c>
      <c r="G561" s="496">
        <v>10086</v>
      </c>
      <c r="H561" s="496">
        <v>0</v>
      </c>
      <c r="I561" s="496">
        <v>10086</v>
      </c>
      <c r="J561" s="529">
        <v>0</v>
      </c>
      <c r="K561" s="529"/>
      <c r="L561" s="415"/>
    </row>
    <row r="562" spans="1:12" ht="11.25" customHeight="1">
      <c r="A562" s="415"/>
      <c r="B562" s="415"/>
      <c r="C562" s="415"/>
      <c r="D562" s="415"/>
      <c r="E562" s="415"/>
      <c r="F562" s="495" t="s">
        <v>89</v>
      </c>
      <c r="G562" s="501">
        <v>10086</v>
      </c>
      <c r="H562" s="415"/>
      <c r="I562" s="501">
        <v>10086</v>
      </c>
      <c r="J562" s="415"/>
      <c r="K562" s="415"/>
      <c r="L562" s="415"/>
    </row>
    <row r="563" spans="1:12" ht="10.5" customHeight="1">
      <c r="A563" s="528" t="s">
        <v>515</v>
      </c>
      <c r="B563" s="528"/>
      <c r="C563" s="528" t="s">
        <v>516</v>
      </c>
      <c r="D563" s="528"/>
      <c r="E563" s="528"/>
      <c r="F563" s="528"/>
      <c r="G563" s="415"/>
      <c r="H563" s="415"/>
      <c r="I563" s="415"/>
      <c r="J563" s="415"/>
      <c r="K563" s="415"/>
      <c r="L563" s="415"/>
    </row>
    <row r="564" spans="1:12" ht="12.2" customHeight="1">
      <c r="A564" s="415"/>
      <c r="B564" s="415"/>
      <c r="C564" s="415"/>
      <c r="D564" s="415"/>
      <c r="E564" s="415"/>
      <c r="F564" s="495" t="s">
        <v>278</v>
      </c>
      <c r="G564" s="496">
        <v>0</v>
      </c>
      <c r="H564" s="496">
        <v>0</v>
      </c>
      <c r="I564" s="496">
        <v>0</v>
      </c>
      <c r="J564" s="529">
        <v>0</v>
      </c>
      <c r="K564" s="529"/>
      <c r="L564" s="529"/>
    </row>
    <row r="565" spans="1:12" ht="12.95" customHeight="1">
      <c r="A565" s="497">
        <v>10</v>
      </c>
      <c r="B565" s="498" t="s">
        <v>285</v>
      </c>
      <c r="C565" s="499">
        <v>41415</v>
      </c>
      <c r="D565" s="498" t="s">
        <v>497</v>
      </c>
      <c r="E565" s="499">
        <v>41275</v>
      </c>
      <c r="F565" s="498"/>
      <c r="G565" s="500">
        <v>1267572.121</v>
      </c>
      <c r="H565" s="500">
        <v>0</v>
      </c>
      <c r="I565" s="500">
        <v>9080.6799985672333</v>
      </c>
      <c r="J565" s="527">
        <v>0</v>
      </c>
      <c r="K565" s="527"/>
      <c r="L565" s="415"/>
    </row>
    <row r="566" spans="1:12" ht="12.95" customHeight="1">
      <c r="A566" s="497">
        <v>87</v>
      </c>
      <c r="B566" s="498" t="s">
        <v>280</v>
      </c>
      <c r="C566" s="499">
        <v>41416</v>
      </c>
      <c r="D566" s="498" t="s">
        <v>122</v>
      </c>
      <c r="E566" s="499">
        <v>41285</v>
      </c>
      <c r="F566" s="498"/>
      <c r="G566" s="500">
        <v>0</v>
      </c>
      <c r="H566" s="500">
        <v>2517.9749999999999</v>
      </c>
      <c r="I566" s="500">
        <v>0</v>
      </c>
      <c r="J566" s="527">
        <v>18.05</v>
      </c>
      <c r="K566" s="527"/>
      <c r="L566" s="415"/>
    </row>
    <row r="567" spans="1:12" ht="12.2" customHeight="1">
      <c r="A567" s="497">
        <v>89</v>
      </c>
      <c r="B567" s="498" t="s">
        <v>280</v>
      </c>
      <c r="C567" s="499">
        <v>41416</v>
      </c>
      <c r="D567" s="498" t="s">
        <v>120</v>
      </c>
      <c r="E567" s="499">
        <v>41288</v>
      </c>
      <c r="F567" s="498"/>
      <c r="G567" s="500">
        <v>0</v>
      </c>
      <c r="H567" s="500">
        <v>4183.5</v>
      </c>
      <c r="I567" s="500">
        <v>0</v>
      </c>
      <c r="J567" s="527">
        <v>30.000000000000004</v>
      </c>
      <c r="K567" s="527"/>
      <c r="L567" s="415"/>
    </row>
    <row r="568" spans="1:12" ht="12.95" customHeight="1">
      <c r="A568" s="497">
        <v>91</v>
      </c>
      <c r="B568" s="498" t="s">
        <v>280</v>
      </c>
      <c r="C568" s="499">
        <v>41416</v>
      </c>
      <c r="D568" s="498" t="s">
        <v>95</v>
      </c>
      <c r="E568" s="499">
        <v>41288</v>
      </c>
      <c r="F568" s="498"/>
      <c r="G568" s="500">
        <v>0</v>
      </c>
      <c r="H568" s="500">
        <v>4183.5</v>
      </c>
      <c r="I568" s="500">
        <v>0</v>
      </c>
      <c r="J568" s="527">
        <v>30.000000000000004</v>
      </c>
      <c r="K568" s="527"/>
      <c r="L568" s="415"/>
    </row>
    <row r="569" spans="1:12" ht="12.2" customHeight="1">
      <c r="A569" s="497">
        <v>110</v>
      </c>
      <c r="B569" s="498" t="s">
        <v>285</v>
      </c>
      <c r="C569" s="499">
        <v>41416</v>
      </c>
      <c r="D569" s="498" t="s">
        <v>107</v>
      </c>
      <c r="E569" s="499">
        <v>41288</v>
      </c>
      <c r="F569" s="498"/>
      <c r="G569" s="500">
        <v>2789000</v>
      </c>
      <c r="H569" s="500">
        <v>0</v>
      </c>
      <c r="I569" s="500">
        <v>20000</v>
      </c>
      <c r="J569" s="527">
        <v>0</v>
      </c>
      <c r="K569" s="527"/>
      <c r="L569" s="415"/>
    </row>
    <row r="570" spans="1:12" ht="12.95" customHeight="1">
      <c r="A570" s="497">
        <v>111</v>
      </c>
      <c r="B570" s="498" t="s">
        <v>285</v>
      </c>
      <c r="C570" s="499">
        <v>41416</v>
      </c>
      <c r="D570" s="498" t="s">
        <v>93</v>
      </c>
      <c r="E570" s="499">
        <v>41288</v>
      </c>
      <c r="F570" s="498"/>
      <c r="G570" s="500">
        <v>2789000</v>
      </c>
      <c r="H570" s="500">
        <v>0</v>
      </c>
      <c r="I570" s="500">
        <v>20000</v>
      </c>
      <c r="J570" s="527">
        <v>0</v>
      </c>
      <c r="K570" s="527"/>
      <c r="L570" s="415"/>
    </row>
    <row r="571" spans="1:12" ht="12.2" customHeight="1">
      <c r="A571" s="497">
        <v>93</v>
      </c>
      <c r="B571" s="498" t="s">
        <v>280</v>
      </c>
      <c r="C571" s="499">
        <v>41416</v>
      </c>
      <c r="D571" s="498" t="s">
        <v>96</v>
      </c>
      <c r="E571" s="499">
        <v>41292</v>
      </c>
      <c r="F571" s="498"/>
      <c r="G571" s="500">
        <v>0</v>
      </c>
      <c r="H571" s="500">
        <v>4793612.5209999997</v>
      </c>
      <c r="I571" s="500">
        <v>0</v>
      </c>
      <c r="J571" s="527">
        <v>34409.680001435641</v>
      </c>
      <c r="K571" s="527"/>
      <c r="L571" s="415"/>
    </row>
    <row r="572" spans="1:12" ht="12.95" customHeight="1">
      <c r="A572" s="497">
        <v>95</v>
      </c>
      <c r="B572" s="498" t="s">
        <v>280</v>
      </c>
      <c r="C572" s="499">
        <v>41416</v>
      </c>
      <c r="D572" s="498" t="s">
        <v>97</v>
      </c>
      <c r="E572" s="499">
        <v>41292</v>
      </c>
      <c r="F572" s="498"/>
      <c r="G572" s="500">
        <v>0</v>
      </c>
      <c r="H572" s="500">
        <v>58510.2</v>
      </c>
      <c r="I572" s="500">
        <v>0</v>
      </c>
      <c r="J572" s="527">
        <v>420</v>
      </c>
      <c r="K572" s="527"/>
      <c r="L572" s="415"/>
    </row>
    <row r="573" spans="1:12" ht="12.95" customHeight="1">
      <c r="A573" s="497">
        <v>295</v>
      </c>
      <c r="B573" s="498" t="s">
        <v>280</v>
      </c>
      <c r="C573" s="499">
        <v>41416</v>
      </c>
      <c r="D573" s="498" t="s">
        <v>126</v>
      </c>
      <c r="E573" s="499">
        <v>41292</v>
      </c>
      <c r="F573" s="498" t="s">
        <v>413</v>
      </c>
      <c r="G573" s="500">
        <v>0</v>
      </c>
      <c r="H573" s="500">
        <v>501516</v>
      </c>
      <c r="I573" s="500">
        <v>0</v>
      </c>
      <c r="J573" s="527">
        <v>3600</v>
      </c>
      <c r="K573" s="527"/>
      <c r="L573" s="415"/>
    </row>
    <row r="574" spans="1:12" ht="12.2" customHeight="1">
      <c r="A574" s="497">
        <v>381</v>
      </c>
      <c r="B574" s="498" t="s">
        <v>280</v>
      </c>
      <c r="C574" s="499">
        <v>41416</v>
      </c>
      <c r="D574" s="498" t="s">
        <v>114</v>
      </c>
      <c r="E574" s="499">
        <v>41292</v>
      </c>
      <c r="F574" s="530" t="s">
        <v>746</v>
      </c>
      <c r="G574" s="500">
        <v>0</v>
      </c>
      <c r="H574" s="500">
        <v>597639.9</v>
      </c>
      <c r="I574" s="500">
        <v>0</v>
      </c>
      <c r="J574" s="527">
        <v>4290</v>
      </c>
      <c r="K574" s="527"/>
      <c r="L574" s="415"/>
    </row>
    <row r="575" spans="1:12" ht="6" customHeight="1">
      <c r="A575" s="415"/>
      <c r="B575" s="415"/>
      <c r="C575" s="415"/>
      <c r="D575" s="415"/>
      <c r="E575" s="415"/>
      <c r="F575" s="530"/>
      <c r="G575" s="415"/>
      <c r="H575" s="415"/>
      <c r="I575" s="415"/>
      <c r="J575" s="415"/>
      <c r="K575" s="415"/>
      <c r="L575" s="415"/>
    </row>
    <row r="576" spans="1:12" ht="12.95" customHeight="1">
      <c r="A576" s="497">
        <v>98</v>
      </c>
      <c r="B576" s="498" t="s">
        <v>280</v>
      </c>
      <c r="C576" s="499">
        <v>41416</v>
      </c>
      <c r="D576" s="498" t="s">
        <v>98</v>
      </c>
      <c r="E576" s="499">
        <v>41302</v>
      </c>
      <c r="F576" s="498"/>
      <c r="G576" s="500">
        <v>0</v>
      </c>
      <c r="H576" s="500">
        <v>35178.572999999997</v>
      </c>
      <c r="I576" s="500">
        <v>0</v>
      </c>
      <c r="J576" s="527">
        <v>252.14000143348619</v>
      </c>
      <c r="K576" s="527"/>
      <c r="L576" s="415"/>
    </row>
    <row r="577" spans="1:12" ht="12.2" customHeight="1">
      <c r="A577" s="497">
        <v>99</v>
      </c>
      <c r="B577" s="498" t="s">
        <v>280</v>
      </c>
      <c r="C577" s="499">
        <v>41416</v>
      </c>
      <c r="D577" s="498" t="s">
        <v>101</v>
      </c>
      <c r="E577" s="499">
        <v>41326</v>
      </c>
      <c r="F577" s="498"/>
      <c r="G577" s="500">
        <v>0</v>
      </c>
      <c r="H577" s="500">
        <v>35149.639000000003</v>
      </c>
      <c r="I577" s="500">
        <v>0</v>
      </c>
      <c r="J577" s="527">
        <v>251.59000071576838</v>
      </c>
      <c r="K577" s="527"/>
      <c r="L577" s="415"/>
    </row>
    <row r="578" spans="1:12" ht="12.95" customHeight="1">
      <c r="A578" s="497">
        <v>100</v>
      </c>
      <c r="B578" s="498" t="s">
        <v>280</v>
      </c>
      <c r="C578" s="499">
        <v>41416</v>
      </c>
      <c r="D578" s="498" t="s">
        <v>99</v>
      </c>
      <c r="E578" s="499">
        <v>41332</v>
      </c>
      <c r="F578" s="498"/>
      <c r="G578" s="500">
        <v>0</v>
      </c>
      <c r="H578" s="500">
        <v>32764.738000000001</v>
      </c>
      <c r="I578" s="500">
        <v>0</v>
      </c>
      <c r="J578" s="527">
        <v>234.57000286368842</v>
      </c>
      <c r="K578" s="527"/>
      <c r="L578" s="415"/>
    </row>
    <row r="579" spans="1:12" ht="12.2" customHeight="1">
      <c r="A579" s="497">
        <v>296</v>
      </c>
      <c r="B579" s="498" t="s">
        <v>280</v>
      </c>
      <c r="C579" s="499">
        <v>41416</v>
      </c>
      <c r="D579" s="498" t="s">
        <v>104</v>
      </c>
      <c r="E579" s="499">
        <v>41339</v>
      </c>
      <c r="F579" s="530" t="s">
        <v>436</v>
      </c>
      <c r="G579" s="500">
        <v>0</v>
      </c>
      <c r="H579" s="500">
        <v>196305.31200000003</v>
      </c>
      <c r="I579" s="500">
        <v>0</v>
      </c>
      <c r="J579" s="527">
        <v>1406.4</v>
      </c>
      <c r="K579" s="527"/>
      <c r="L579" s="415"/>
    </row>
    <row r="580" spans="1:12" ht="6" customHeight="1">
      <c r="A580" s="415"/>
      <c r="B580" s="415"/>
      <c r="C580" s="415"/>
      <c r="D580" s="415"/>
      <c r="E580" s="415"/>
      <c r="F580" s="530"/>
      <c r="G580" s="415"/>
      <c r="H580" s="415"/>
      <c r="I580" s="415"/>
      <c r="J580" s="415"/>
      <c r="K580" s="415"/>
      <c r="L580" s="415"/>
    </row>
    <row r="581" spans="1:12" ht="12.95" customHeight="1">
      <c r="A581" s="497">
        <v>101</v>
      </c>
      <c r="B581" s="498" t="s">
        <v>280</v>
      </c>
      <c r="C581" s="499">
        <v>41416</v>
      </c>
      <c r="D581" s="498" t="s">
        <v>131</v>
      </c>
      <c r="E581" s="499">
        <v>41340</v>
      </c>
      <c r="F581" s="498"/>
      <c r="G581" s="500">
        <v>0</v>
      </c>
      <c r="H581" s="500">
        <v>248560.93400000001</v>
      </c>
      <c r="I581" s="500">
        <v>0</v>
      </c>
      <c r="J581" s="527">
        <v>1780.6500035819186</v>
      </c>
      <c r="K581" s="527"/>
      <c r="L581" s="415"/>
    </row>
    <row r="582" spans="1:12" ht="12.2" customHeight="1">
      <c r="A582" s="497">
        <v>102</v>
      </c>
      <c r="B582" s="498" t="s">
        <v>280</v>
      </c>
      <c r="C582" s="499">
        <v>41416</v>
      </c>
      <c r="D582" s="498" t="s">
        <v>94</v>
      </c>
      <c r="E582" s="499">
        <v>41340</v>
      </c>
      <c r="F582" s="498"/>
      <c r="G582" s="500">
        <v>0</v>
      </c>
      <c r="H582" s="500">
        <v>20084.208999999999</v>
      </c>
      <c r="I582" s="500">
        <v>0</v>
      </c>
      <c r="J582" s="527">
        <v>143.8799985672326</v>
      </c>
      <c r="K582" s="527"/>
      <c r="L582" s="415"/>
    </row>
    <row r="583" spans="1:12" ht="12.95" customHeight="1">
      <c r="A583" s="497">
        <v>104</v>
      </c>
      <c r="B583" s="498" t="s">
        <v>280</v>
      </c>
      <c r="C583" s="499">
        <v>41416</v>
      </c>
      <c r="D583" s="498" t="s">
        <v>116</v>
      </c>
      <c r="E583" s="499">
        <v>41368</v>
      </c>
      <c r="F583" s="498"/>
      <c r="G583" s="500">
        <v>0</v>
      </c>
      <c r="H583" s="500">
        <v>13642.2</v>
      </c>
      <c r="I583" s="500">
        <v>0</v>
      </c>
      <c r="J583" s="527">
        <v>97.500000000000014</v>
      </c>
      <c r="K583" s="527"/>
      <c r="L583" s="415"/>
    </row>
    <row r="584" spans="1:12" ht="12.2" customHeight="1">
      <c r="A584" s="497">
        <v>106</v>
      </c>
      <c r="B584" s="498" t="s">
        <v>280</v>
      </c>
      <c r="C584" s="499">
        <v>41416</v>
      </c>
      <c r="D584" s="498" t="s">
        <v>113</v>
      </c>
      <c r="E584" s="499">
        <v>41368</v>
      </c>
      <c r="F584" s="498"/>
      <c r="G584" s="500">
        <v>0</v>
      </c>
      <c r="H584" s="500">
        <v>37425.802000000003</v>
      </c>
      <c r="I584" s="500">
        <v>0</v>
      </c>
      <c r="J584" s="527">
        <v>267.48000285877652</v>
      </c>
      <c r="K584" s="527"/>
      <c r="L584" s="415"/>
    </row>
    <row r="585" spans="1:12" ht="12.95" customHeight="1">
      <c r="A585" s="497">
        <v>112</v>
      </c>
      <c r="B585" s="498" t="s">
        <v>285</v>
      </c>
      <c r="C585" s="499">
        <v>41416</v>
      </c>
      <c r="D585" s="498" t="s">
        <v>115</v>
      </c>
      <c r="E585" s="499">
        <v>41368</v>
      </c>
      <c r="F585" s="498"/>
      <c r="G585" s="500">
        <v>9094800</v>
      </c>
      <c r="H585" s="500">
        <v>0</v>
      </c>
      <c r="I585" s="500">
        <v>65000.000000000007</v>
      </c>
      <c r="J585" s="527">
        <v>0</v>
      </c>
      <c r="K585" s="527"/>
      <c r="L585" s="415"/>
    </row>
    <row r="586" spans="1:12" ht="12.95" customHeight="1">
      <c r="A586" s="497">
        <v>113</v>
      </c>
      <c r="B586" s="498" t="s">
        <v>285</v>
      </c>
      <c r="C586" s="499">
        <v>41416</v>
      </c>
      <c r="D586" s="498" t="s">
        <v>102</v>
      </c>
      <c r="E586" s="499">
        <v>41368</v>
      </c>
      <c r="F586" s="498"/>
      <c r="G586" s="500">
        <v>9094800</v>
      </c>
      <c r="H586" s="500">
        <v>0</v>
      </c>
      <c r="I586" s="500">
        <v>65000.000000000007</v>
      </c>
      <c r="J586" s="527">
        <v>0</v>
      </c>
      <c r="K586" s="527"/>
      <c r="L586" s="415"/>
    </row>
    <row r="587" spans="1:12" ht="12.2" customHeight="1">
      <c r="A587" s="497">
        <v>297</v>
      </c>
      <c r="B587" s="498" t="s">
        <v>285</v>
      </c>
      <c r="C587" s="499">
        <v>41416</v>
      </c>
      <c r="D587" s="498" t="s">
        <v>117</v>
      </c>
      <c r="E587" s="499">
        <v>41368</v>
      </c>
      <c r="F587" s="530" t="s">
        <v>517</v>
      </c>
      <c r="G587" s="500">
        <v>6821.0999999999995</v>
      </c>
      <c r="H587" s="500">
        <v>0</v>
      </c>
      <c r="I587" s="500">
        <v>48.75</v>
      </c>
      <c r="J587" s="527">
        <v>0</v>
      </c>
      <c r="K587" s="527"/>
      <c r="L587" s="415"/>
    </row>
    <row r="588" spans="1:12" ht="14.45" customHeight="1">
      <c r="A588" s="415"/>
      <c r="B588" s="415"/>
      <c r="C588" s="415"/>
      <c r="D588" s="415"/>
      <c r="E588" s="415"/>
      <c r="F588" s="530"/>
      <c r="G588" s="415"/>
      <c r="H588" s="415"/>
      <c r="I588" s="415"/>
      <c r="J588" s="415"/>
      <c r="K588" s="415"/>
      <c r="L588" s="415"/>
    </row>
    <row r="589" spans="1:12" ht="12.95" customHeight="1">
      <c r="A589" s="497">
        <v>298</v>
      </c>
      <c r="B589" s="498" t="s">
        <v>280</v>
      </c>
      <c r="C589" s="499">
        <v>41416</v>
      </c>
      <c r="D589" s="498" t="s">
        <v>111</v>
      </c>
      <c r="E589" s="499">
        <v>41368</v>
      </c>
      <c r="F589" s="530" t="s">
        <v>518</v>
      </c>
      <c r="G589" s="500">
        <v>0</v>
      </c>
      <c r="H589" s="500">
        <v>6821.0999999999995</v>
      </c>
      <c r="I589" s="500">
        <v>0</v>
      </c>
      <c r="J589" s="527">
        <v>48.75</v>
      </c>
      <c r="K589" s="527"/>
      <c r="L589" s="415"/>
    </row>
    <row r="590" spans="1:12" ht="14.45" customHeight="1">
      <c r="A590" s="415"/>
      <c r="B590" s="415"/>
      <c r="C590" s="415"/>
      <c r="D590" s="415"/>
      <c r="E590" s="415"/>
      <c r="F590" s="530"/>
      <c r="G590" s="415"/>
      <c r="H590" s="415"/>
      <c r="I590" s="415"/>
      <c r="J590" s="415"/>
      <c r="K590" s="415"/>
      <c r="L590" s="415"/>
    </row>
    <row r="591" spans="1:12" ht="12.95" customHeight="1">
      <c r="A591" s="497">
        <v>117</v>
      </c>
      <c r="B591" s="498" t="s">
        <v>280</v>
      </c>
      <c r="C591" s="499">
        <v>41416</v>
      </c>
      <c r="D591" s="498" t="s">
        <v>91</v>
      </c>
      <c r="E591" s="499">
        <v>41373</v>
      </c>
      <c r="F591" s="498"/>
      <c r="G591" s="500">
        <v>0</v>
      </c>
      <c r="H591" s="500">
        <v>5507326.2000000002</v>
      </c>
      <c r="I591" s="500">
        <v>0</v>
      </c>
      <c r="J591" s="527">
        <v>39324</v>
      </c>
      <c r="K591" s="527"/>
      <c r="L591" s="415"/>
    </row>
    <row r="592" spans="1:12" ht="12.2" customHeight="1">
      <c r="A592" s="497">
        <v>333</v>
      </c>
      <c r="B592" s="498" t="s">
        <v>280</v>
      </c>
      <c r="C592" s="499">
        <v>41699</v>
      </c>
      <c r="D592" s="498" t="s">
        <v>130</v>
      </c>
      <c r="E592" s="499">
        <v>41373</v>
      </c>
      <c r="F592" s="530" t="s">
        <v>416</v>
      </c>
      <c r="G592" s="500">
        <v>0</v>
      </c>
      <c r="H592" s="500">
        <v>142851</v>
      </c>
      <c r="I592" s="500">
        <v>0</v>
      </c>
      <c r="J592" s="527">
        <v>1019.9999999999999</v>
      </c>
      <c r="K592" s="527"/>
      <c r="L592" s="415"/>
    </row>
    <row r="593" spans="1:12" ht="6" customHeight="1">
      <c r="A593" s="415"/>
      <c r="B593" s="415"/>
      <c r="C593" s="415"/>
      <c r="D593" s="415"/>
      <c r="E593" s="415"/>
      <c r="F593" s="530"/>
      <c r="G593" s="415"/>
      <c r="H593" s="415"/>
      <c r="I593" s="415"/>
      <c r="J593" s="415"/>
      <c r="K593" s="415"/>
      <c r="L593" s="415"/>
    </row>
    <row r="594" spans="1:12" ht="12.95" customHeight="1">
      <c r="A594" s="497">
        <v>382</v>
      </c>
      <c r="B594" s="498" t="s">
        <v>280</v>
      </c>
      <c r="C594" s="499">
        <v>41416</v>
      </c>
      <c r="D594" s="498" t="s">
        <v>118</v>
      </c>
      <c r="E594" s="499">
        <v>41373</v>
      </c>
      <c r="F594" s="530" t="s">
        <v>391</v>
      </c>
      <c r="G594" s="500">
        <v>0</v>
      </c>
      <c r="H594" s="500">
        <v>686525.10000000009</v>
      </c>
      <c r="I594" s="500">
        <v>0</v>
      </c>
      <c r="J594" s="527">
        <v>4902</v>
      </c>
      <c r="K594" s="527"/>
      <c r="L594" s="415"/>
    </row>
    <row r="595" spans="1:12" ht="5.25" customHeight="1">
      <c r="A595" s="415"/>
      <c r="B595" s="415"/>
      <c r="C595" s="415"/>
      <c r="D595" s="415"/>
      <c r="E595" s="415"/>
      <c r="F595" s="530"/>
      <c r="G595" s="415"/>
      <c r="H595" s="415"/>
      <c r="I595" s="415"/>
      <c r="J595" s="415"/>
      <c r="K595" s="415"/>
      <c r="L595" s="415"/>
    </row>
    <row r="596" spans="1:12" ht="12.95" customHeight="1">
      <c r="A596" s="497">
        <v>303</v>
      </c>
      <c r="B596" s="498" t="s">
        <v>280</v>
      </c>
      <c r="C596" s="499">
        <v>41697</v>
      </c>
      <c r="D596" s="498" t="s">
        <v>123</v>
      </c>
      <c r="E596" s="499">
        <v>41376</v>
      </c>
      <c r="F596" s="530" t="s">
        <v>392</v>
      </c>
      <c r="G596" s="500">
        <v>0</v>
      </c>
      <c r="H596" s="500">
        <v>11724005.65</v>
      </c>
      <c r="I596" s="500">
        <v>0</v>
      </c>
      <c r="J596" s="527">
        <v>83713</v>
      </c>
      <c r="K596" s="527"/>
      <c r="L596" s="415"/>
    </row>
    <row r="597" spans="1:12" ht="6" customHeight="1">
      <c r="A597" s="415"/>
      <c r="B597" s="415"/>
      <c r="C597" s="415"/>
      <c r="D597" s="415"/>
      <c r="E597" s="415"/>
      <c r="F597" s="530"/>
      <c r="G597" s="415"/>
      <c r="H597" s="415"/>
      <c r="I597" s="415"/>
      <c r="J597" s="415"/>
      <c r="K597" s="415"/>
      <c r="L597" s="415"/>
    </row>
    <row r="598" spans="1:12" ht="12.2" customHeight="1">
      <c r="A598" s="497">
        <v>121</v>
      </c>
      <c r="B598" s="498" t="s">
        <v>280</v>
      </c>
      <c r="C598" s="499">
        <v>41416</v>
      </c>
      <c r="D598" s="498" t="s">
        <v>103</v>
      </c>
      <c r="E598" s="499">
        <v>41386</v>
      </c>
      <c r="F598" s="498"/>
      <c r="G598" s="500">
        <v>0</v>
      </c>
      <c r="H598" s="500">
        <v>125860.954</v>
      </c>
      <c r="I598" s="500">
        <v>0</v>
      </c>
      <c r="J598" s="527">
        <v>895.68000284656978</v>
      </c>
      <c r="K598" s="527"/>
      <c r="L598" s="415"/>
    </row>
    <row r="599" spans="1:12" ht="12.95" customHeight="1">
      <c r="A599" s="497">
        <v>331</v>
      </c>
      <c r="B599" s="498" t="s">
        <v>280</v>
      </c>
      <c r="C599" s="499">
        <v>41699</v>
      </c>
      <c r="D599" s="498" t="s">
        <v>112</v>
      </c>
      <c r="E599" s="499">
        <v>41395</v>
      </c>
      <c r="F599" s="530" t="s">
        <v>417</v>
      </c>
      <c r="G599" s="500">
        <v>0</v>
      </c>
      <c r="H599" s="500">
        <v>846120.00000000012</v>
      </c>
      <c r="I599" s="500">
        <v>0</v>
      </c>
      <c r="J599" s="527">
        <v>6000</v>
      </c>
      <c r="K599" s="527"/>
      <c r="L599" s="415"/>
    </row>
    <row r="600" spans="1:12" ht="6" customHeight="1">
      <c r="A600" s="415"/>
      <c r="B600" s="415"/>
      <c r="C600" s="415"/>
      <c r="D600" s="415"/>
      <c r="E600" s="415"/>
      <c r="F600" s="530"/>
      <c r="G600" s="415"/>
      <c r="H600" s="415"/>
      <c r="I600" s="415"/>
      <c r="J600" s="415"/>
      <c r="K600" s="415"/>
      <c r="L600" s="415"/>
    </row>
    <row r="601" spans="1:12" ht="12.2" customHeight="1">
      <c r="A601" s="497">
        <v>150</v>
      </c>
      <c r="B601" s="498" t="s">
        <v>285</v>
      </c>
      <c r="C601" s="499">
        <v>41513</v>
      </c>
      <c r="D601" s="498" t="s">
        <v>119</v>
      </c>
      <c r="E601" s="499">
        <v>41407</v>
      </c>
      <c r="F601" s="498"/>
      <c r="G601" s="500">
        <v>4225500</v>
      </c>
      <c r="H601" s="500">
        <v>0</v>
      </c>
      <c r="I601" s="500">
        <v>30000</v>
      </c>
      <c r="J601" s="527">
        <v>0</v>
      </c>
      <c r="K601" s="527"/>
      <c r="L601" s="415"/>
    </row>
    <row r="602" spans="1:12" ht="12.95" customHeight="1">
      <c r="A602" s="497">
        <v>151</v>
      </c>
      <c r="B602" s="498" t="s">
        <v>280</v>
      </c>
      <c r="C602" s="499">
        <v>41513</v>
      </c>
      <c r="D602" s="498" t="s">
        <v>129</v>
      </c>
      <c r="E602" s="499">
        <v>41407</v>
      </c>
      <c r="F602" s="498"/>
      <c r="G602" s="500">
        <v>0</v>
      </c>
      <c r="H602" s="500">
        <v>6338.25</v>
      </c>
      <c r="I602" s="500">
        <v>0</v>
      </c>
      <c r="J602" s="527">
        <v>45</v>
      </c>
      <c r="K602" s="527"/>
      <c r="L602" s="415"/>
    </row>
    <row r="603" spans="1:12" ht="12.95" customHeight="1">
      <c r="A603" s="497">
        <v>152</v>
      </c>
      <c r="B603" s="498" t="s">
        <v>285</v>
      </c>
      <c r="C603" s="499">
        <v>41513</v>
      </c>
      <c r="D603" s="498" t="s">
        <v>124</v>
      </c>
      <c r="E603" s="499">
        <v>41408</v>
      </c>
      <c r="F603" s="498"/>
      <c r="G603" s="500">
        <v>4228500</v>
      </c>
      <c r="H603" s="500">
        <v>0</v>
      </c>
      <c r="I603" s="500">
        <v>30000.000000000004</v>
      </c>
      <c r="J603" s="527">
        <v>0</v>
      </c>
      <c r="K603" s="527"/>
      <c r="L603" s="415"/>
    </row>
    <row r="604" spans="1:12" ht="12.2" customHeight="1">
      <c r="A604" s="497">
        <v>309</v>
      </c>
      <c r="B604" s="498" t="s">
        <v>280</v>
      </c>
      <c r="C604" s="499">
        <v>41513</v>
      </c>
      <c r="D604" s="498" t="s">
        <v>125</v>
      </c>
      <c r="E604" s="499">
        <v>41408</v>
      </c>
      <c r="F604" s="530" t="s">
        <v>519</v>
      </c>
      <c r="G604" s="500">
        <v>0</v>
      </c>
      <c r="H604" s="500">
        <v>6342.7499999999991</v>
      </c>
      <c r="I604" s="500">
        <v>0</v>
      </c>
      <c r="J604" s="527">
        <v>45</v>
      </c>
      <c r="K604" s="527"/>
      <c r="L604" s="415"/>
    </row>
    <row r="605" spans="1:12" ht="14.45" customHeight="1">
      <c r="A605" s="415"/>
      <c r="B605" s="415"/>
      <c r="C605" s="415"/>
      <c r="D605" s="415"/>
      <c r="E605" s="415"/>
      <c r="F605" s="530"/>
      <c r="G605" s="415"/>
      <c r="H605" s="415"/>
      <c r="I605" s="415"/>
      <c r="J605" s="415"/>
      <c r="K605" s="415"/>
      <c r="L605" s="415"/>
    </row>
    <row r="606" spans="1:12" ht="12.95" customHeight="1">
      <c r="A606" s="497">
        <v>154</v>
      </c>
      <c r="B606" s="498" t="s">
        <v>280</v>
      </c>
      <c r="C606" s="499">
        <v>41513</v>
      </c>
      <c r="D606" s="498" t="s">
        <v>128</v>
      </c>
      <c r="E606" s="499">
        <v>41409</v>
      </c>
      <c r="F606" s="498"/>
      <c r="G606" s="500">
        <v>0</v>
      </c>
      <c r="H606" s="500">
        <v>378356.66</v>
      </c>
      <c r="I606" s="500">
        <v>0</v>
      </c>
      <c r="J606" s="527">
        <v>2682.9999999999995</v>
      </c>
      <c r="K606" s="527"/>
      <c r="L606" s="415"/>
    </row>
    <row r="607" spans="1:12" ht="12.2" customHeight="1">
      <c r="A607" s="497">
        <v>157</v>
      </c>
      <c r="B607" s="498" t="s">
        <v>280</v>
      </c>
      <c r="C607" s="499">
        <v>41513</v>
      </c>
      <c r="D607" s="498" t="s">
        <v>395</v>
      </c>
      <c r="E607" s="499">
        <v>41409</v>
      </c>
      <c r="F607" s="498"/>
      <c r="G607" s="500">
        <v>0</v>
      </c>
      <c r="H607" s="500">
        <v>264130.46000000002</v>
      </c>
      <c r="I607" s="500">
        <v>0</v>
      </c>
      <c r="J607" s="527">
        <v>1873</v>
      </c>
      <c r="K607" s="527"/>
      <c r="L607" s="415"/>
    </row>
    <row r="608" spans="1:12" ht="12.95" customHeight="1">
      <c r="A608" s="497">
        <v>383</v>
      </c>
      <c r="B608" s="498" t="s">
        <v>280</v>
      </c>
      <c r="C608" s="499">
        <v>41514</v>
      </c>
      <c r="D608" s="498" t="s">
        <v>108</v>
      </c>
      <c r="E608" s="499">
        <v>41409</v>
      </c>
      <c r="F608" s="530" t="s">
        <v>396</v>
      </c>
      <c r="G608" s="500">
        <v>0</v>
      </c>
      <c r="H608" s="500">
        <v>1471543.7000000002</v>
      </c>
      <c r="I608" s="500">
        <v>0</v>
      </c>
      <c r="J608" s="527">
        <v>10435</v>
      </c>
      <c r="K608" s="527"/>
      <c r="L608" s="415"/>
    </row>
    <row r="609" spans="1:12" ht="6" customHeight="1">
      <c r="A609" s="415"/>
      <c r="B609" s="415"/>
      <c r="C609" s="415"/>
      <c r="D609" s="415"/>
      <c r="E609" s="415"/>
      <c r="F609" s="530"/>
      <c r="G609" s="415"/>
      <c r="H609" s="415"/>
      <c r="I609" s="415"/>
      <c r="J609" s="415"/>
      <c r="K609" s="415"/>
      <c r="L609" s="415"/>
    </row>
    <row r="610" spans="1:12" ht="12.2" customHeight="1">
      <c r="A610" s="497">
        <v>158</v>
      </c>
      <c r="B610" s="498" t="s">
        <v>280</v>
      </c>
      <c r="C610" s="499">
        <v>41513</v>
      </c>
      <c r="D610" s="498" t="s">
        <v>476</v>
      </c>
      <c r="E610" s="499">
        <v>41414</v>
      </c>
      <c r="F610" s="498"/>
      <c r="G610" s="500">
        <v>0</v>
      </c>
      <c r="H610" s="500">
        <v>10531.867</v>
      </c>
      <c r="I610" s="500">
        <v>0</v>
      </c>
      <c r="J610" s="527">
        <v>74.620001417032739</v>
      </c>
      <c r="K610" s="527"/>
      <c r="L610" s="415"/>
    </row>
    <row r="611" spans="1:12" ht="12.95" customHeight="1">
      <c r="A611" s="497">
        <v>160</v>
      </c>
      <c r="B611" s="498" t="s">
        <v>280</v>
      </c>
      <c r="C611" s="499">
        <v>41513</v>
      </c>
      <c r="D611" s="498" t="s">
        <v>500</v>
      </c>
      <c r="E611" s="499">
        <v>41430</v>
      </c>
      <c r="F611" s="498"/>
      <c r="G611" s="500">
        <v>0</v>
      </c>
      <c r="H611" s="500">
        <v>3443.4180000000001</v>
      </c>
      <c r="I611" s="500">
        <v>0</v>
      </c>
      <c r="J611" s="527">
        <v>24.469997157475838</v>
      </c>
      <c r="K611" s="527"/>
      <c r="L611" s="415"/>
    </row>
    <row r="612" spans="1:12" ht="12.95" customHeight="1">
      <c r="A612" s="497">
        <v>397</v>
      </c>
      <c r="B612" s="498" t="s">
        <v>285</v>
      </c>
      <c r="C612" s="499">
        <v>41513</v>
      </c>
      <c r="D612" s="498" t="s">
        <v>488</v>
      </c>
      <c r="E612" s="499">
        <v>41430</v>
      </c>
      <c r="F612" s="530" t="s">
        <v>604</v>
      </c>
      <c r="G612" s="500">
        <v>2277155.1999999997</v>
      </c>
      <c r="H612" s="500">
        <v>0</v>
      </c>
      <c r="I612" s="500">
        <v>16311.999999999998</v>
      </c>
      <c r="J612" s="527">
        <v>0</v>
      </c>
      <c r="K612" s="527"/>
      <c r="L612" s="415"/>
    </row>
    <row r="613" spans="1:12" ht="5.25" customHeight="1">
      <c r="A613" s="415"/>
      <c r="B613" s="415"/>
      <c r="C613" s="415"/>
      <c r="D613" s="415"/>
      <c r="E613" s="415"/>
      <c r="F613" s="530"/>
      <c r="G613" s="415"/>
      <c r="H613" s="415"/>
      <c r="I613" s="415"/>
      <c r="J613" s="415"/>
      <c r="K613" s="415"/>
      <c r="L613" s="415"/>
    </row>
    <row r="614" spans="1:12" ht="12.95" customHeight="1">
      <c r="A614" s="497">
        <v>162</v>
      </c>
      <c r="B614" s="498" t="s">
        <v>280</v>
      </c>
      <c r="C614" s="499">
        <v>41513</v>
      </c>
      <c r="D614" s="498" t="s">
        <v>501</v>
      </c>
      <c r="E614" s="499">
        <v>41431</v>
      </c>
      <c r="F614" s="498"/>
      <c r="G614" s="500">
        <v>0</v>
      </c>
      <c r="H614" s="500">
        <v>3444.6419999999998</v>
      </c>
      <c r="I614" s="500">
        <v>0</v>
      </c>
      <c r="J614" s="527">
        <v>24.470000710378628</v>
      </c>
      <c r="K614" s="527"/>
      <c r="L614" s="415"/>
    </row>
    <row r="615" spans="1:12" ht="12.95" customHeight="1">
      <c r="A615" s="497">
        <v>398</v>
      </c>
      <c r="B615" s="498" t="s">
        <v>285</v>
      </c>
      <c r="C615" s="499">
        <v>41513</v>
      </c>
      <c r="D615" s="498" t="s">
        <v>483</v>
      </c>
      <c r="E615" s="499">
        <v>41431</v>
      </c>
      <c r="F615" s="530" t="s">
        <v>605</v>
      </c>
      <c r="G615" s="500">
        <v>2277155.1999999997</v>
      </c>
      <c r="H615" s="500">
        <v>0</v>
      </c>
      <c r="I615" s="500">
        <v>16311.999999999998</v>
      </c>
      <c r="J615" s="527">
        <v>0</v>
      </c>
      <c r="K615" s="527"/>
      <c r="L615" s="415"/>
    </row>
    <row r="616" spans="1:12" ht="14.45" customHeight="1">
      <c r="A616" s="415"/>
      <c r="B616" s="415"/>
      <c r="C616" s="415"/>
      <c r="D616" s="415"/>
      <c r="E616" s="415"/>
      <c r="F616" s="530"/>
      <c r="G616" s="415"/>
      <c r="H616" s="415"/>
      <c r="I616" s="415"/>
      <c r="J616" s="415"/>
      <c r="K616" s="415"/>
      <c r="L616" s="415"/>
    </row>
    <row r="617" spans="1:12" ht="12.2" customHeight="1">
      <c r="A617" s="497">
        <v>163</v>
      </c>
      <c r="B617" s="498" t="s">
        <v>280</v>
      </c>
      <c r="C617" s="499">
        <v>41513</v>
      </c>
      <c r="D617" s="498" t="s">
        <v>397</v>
      </c>
      <c r="E617" s="499">
        <v>41435</v>
      </c>
      <c r="F617" s="498"/>
      <c r="G617" s="500">
        <v>0</v>
      </c>
      <c r="H617" s="500">
        <v>9832136.1600000001</v>
      </c>
      <c r="I617" s="500">
        <v>0</v>
      </c>
      <c r="J617" s="527">
        <v>69776</v>
      </c>
      <c r="K617" s="527"/>
      <c r="L617" s="415"/>
    </row>
    <row r="618" spans="1:12" ht="12.95" customHeight="1">
      <c r="A618" s="497">
        <v>164</v>
      </c>
      <c r="B618" s="498" t="s">
        <v>280</v>
      </c>
      <c r="C618" s="499">
        <v>41513</v>
      </c>
      <c r="D618" s="498" t="s">
        <v>127</v>
      </c>
      <c r="E618" s="499">
        <v>41436</v>
      </c>
      <c r="F618" s="498"/>
      <c r="G618" s="500">
        <v>0</v>
      </c>
      <c r="H618" s="500">
        <v>700.15</v>
      </c>
      <c r="I618" s="500">
        <v>0</v>
      </c>
      <c r="J618" s="527">
        <v>5</v>
      </c>
      <c r="K618" s="527"/>
      <c r="L618" s="415"/>
    </row>
    <row r="619" spans="1:12" ht="12.2" customHeight="1">
      <c r="A619" s="497">
        <v>367</v>
      </c>
      <c r="B619" s="498" t="s">
        <v>280</v>
      </c>
      <c r="C619" s="499">
        <v>41513</v>
      </c>
      <c r="D619" s="498" t="s">
        <v>473</v>
      </c>
      <c r="E619" s="499">
        <v>41452</v>
      </c>
      <c r="F619" s="530" t="s">
        <v>622</v>
      </c>
      <c r="G619" s="500">
        <v>0</v>
      </c>
      <c r="H619" s="500">
        <v>8629.5124999999989</v>
      </c>
      <c r="I619" s="500">
        <v>0</v>
      </c>
      <c r="J619" s="527">
        <v>61.25</v>
      </c>
      <c r="K619" s="527"/>
      <c r="L619" s="415"/>
    </row>
    <row r="620" spans="1:12" ht="15.2" customHeight="1">
      <c r="A620" s="415"/>
      <c r="B620" s="415"/>
      <c r="C620" s="415"/>
      <c r="D620" s="415"/>
      <c r="E620" s="415"/>
      <c r="F620" s="530"/>
      <c r="G620" s="415"/>
      <c r="H620" s="415"/>
      <c r="I620" s="415"/>
      <c r="J620" s="415"/>
      <c r="K620" s="415"/>
      <c r="L620" s="415"/>
    </row>
    <row r="621" spans="1:12" ht="12.2" customHeight="1">
      <c r="A621" s="497">
        <v>166</v>
      </c>
      <c r="B621" s="498" t="s">
        <v>285</v>
      </c>
      <c r="C621" s="499">
        <v>41513</v>
      </c>
      <c r="D621" s="498" t="s">
        <v>477</v>
      </c>
      <c r="E621" s="499">
        <v>41456</v>
      </c>
      <c r="F621" s="498"/>
      <c r="G621" s="500">
        <v>21118500</v>
      </c>
      <c r="H621" s="500">
        <v>0</v>
      </c>
      <c r="I621" s="500">
        <v>150000</v>
      </c>
      <c r="J621" s="527">
        <v>0</v>
      </c>
      <c r="K621" s="527"/>
      <c r="L621" s="415"/>
    </row>
    <row r="622" spans="1:12" ht="12.95" customHeight="1">
      <c r="A622" s="497">
        <v>167</v>
      </c>
      <c r="B622" s="498" t="s">
        <v>280</v>
      </c>
      <c r="C622" s="499">
        <v>41513</v>
      </c>
      <c r="D622" s="498" t="s">
        <v>502</v>
      </c>
      <c r="E622" s="499">
        <v>41456</v>
      </c>
      <c r="F622" s="498"/>
      <c r="G622" s="500">
        <v>0</v>
      </c>
      <c r="H622" s="500">
        <v>31677.75</v>
      </c>
      <c r="I622" s="500">
        <v>0</v>
      </c>
      <c r="J622" s="527">
        <v>225</v>
      </c>
      <c r="K622" s="527"/>
      <c r="L622" s="415"/>
    </row>
    <row r="623" spans="1:12" ht="12.2" customHeight="1">
      <c r="A623" s="497">
        <v>168</v>
      </c>
      <c r="B623" s="498" t="s">
        <v>285</v>
      </c>
      <c r="C623" s="499">
        <v>41513</v>
      </c>
      <c r="D623" s="498" t="s">
        <v>484</v>
      </c>
      <c r="E623" s="499">
        <v>41456</v>
      </c>
      <c r="F623" s="498"/>
      <c r="G623" s="500">
        <v>21118500</v>
      </c>
      <c r="H623" s="500">
        <v>0</v>
      </c>
      <c r="I623" s="500">
        <v>150000</v>
      </c>
      <c r="J623" s="527">
        <v>0</v>
      </c>
      <c r="K623" s="527"/>
      <c r="L623" s="415"/>
    </row>
    <row r="624" spans="1:12" ht="12.95" customHeight="1">
      <c r="A624" s="497">
        <v>169</v>
      </c>
      <c r="B624" s="498" t="s">
        <v>280</v>
      </c>
      <c r="C624" s="499">
        <v>41513</v>
      </c>
      <c r="D624" s="498" t="s">
        <v>503</v>
      </c>
      <c r="E624" s="499">
        <v>41456</v>
      </c>
      <c r="F624" s="498"/>
      <c r="G624" s="500">
        <v>0</v>
      </c>
      <c r="H624" s="500">
        <v>31677.75</v>
      </c>
      <c r="I624" s="500">
        <v>0</v>
      </c>
      <c r="J624" s="527">
        <v>225</v>
      </c>
      <c r="K624" s="527"/>
      <c r="L624" s="415"/>
    </row>
    <row r="625" spans="1:12" ht="12.2" customHeight="1">
      <c r="A625" s="497">
        <v>170</v>
      </c>
      <c r="B625" s="498" t="s">
        <v>280</v>
      </c>
      <c r="C625" s="499">
        <v>41513</v>
      </c>
      <c r="D625" s="498" t="s">
        <v>504</v>
      </c>
      <c r="E625" s="499">
        <v>41457</v>
      </c>
      <c r="F625" s="498"/>
      <c r="G625" s="500">
        <v>0</v>
      </c>
      <c r="H625" s="500">
        <v>21108</v>
      </c>
      <c r="I625" s="500">
        <v>0</v>
      </c>
      <c r="J625" s="527">
        <v>150</v>
      </c>
      <c r="K625" s="527"/>
      <c r="L625" s="415"/>
    </row>
    <row r="626" spans="1:12" ht="12.95" customHeight="1">
      <c r="A626" s="497">
        <v>329</v>
      </c>
      <c r="B626" s="498" t="s">
        <v>280</v>
      </c>
      <c r="C626" s="499">
        <v>41699</v>
      </c>
      <c r="D626" s="498" t="s">
        <v>421</v>
      </c>
      <c r="E626" s="499">
        <v>41457</v>
      </c>
      <c r="F626" s="530" t="s">
        <v>422</v>
      </c>
      <c r="G626" s="500">
        <v>0</v>
      </c>
      <c r="H626" s="500">
        <v>77677.440000000002</v>
      </c>
      <c r="I626" s="500">
        <v>0</v>
      </c>
      <c r="J626" s="527">
        <v>552</v>
      </c>
      <c r="K626" s="527"/>
      <c r="L626" s="415"/>
    </row>
    <row r="627" spans="1:12" ht="6" customHeight="1">
      <c r="A627" s="415"/>
      <c r="B627" s="415"/>
      <c r="C627" s="415"/>
      <c r="D627" s="415"/>
      <c r="E627" s="415"/>
      <c r="F627" s="530"/>
      <c r="G627" s="415"/>
      <c r="H627" s="415"/>
      <c r="I627" s="415"/>
      <c r="J627" s="415"/>
      <c r="K627" s="415"/>
      <c r="L627" s="415"/>
    </row>
    <row r="628" spans="1:12" ht="12.2" customHeight="1">
      <c r="A628" s="497">
        <v>368</v>
      </c>
      <c r="B628" s="498" t="s">
        <v>280</v>
      </c>
      <c r="C628" s="499">
        <v>41513</v>
      </c>
      <c r="D628" s="498" t="s">
        <v>505</v>
      </c>
      <c r="E628" s="499">
        <v>41457</v>
      </c>
      <c r="F628" s="530" t="s">
        <v>623</v>
      </c>
      <c r="G628" s="500">
        <v>0</v>
      </c>
      <c r="H628" s="500">
        <v>1832.1744000000001</v>
      </c>
      <c r="I628" s="500">
        <v>0</v>
      </c>
      <c r="J628" s="527">
        <v>13.020000000000001</v>
      </c>
      <c r="K628" s="527"/>
      <c r="L628" s="415"/>
    </row>
    <row r="629" spans="1:12" ht="6" customHeight="1">
      <c r="A629" s="415"/>
      <c r="B629" s="415"/>
      <c r="C629" s="415"/>
      <c r="D629" s="415"/>
      <c r="E629" s="415"/>
      <c r="F629" s="530"/>
      <c r="G629" s="415"/>
      <c r="H629" s="415"/>
      <c r="I629" s="415"/>
      <c r="J629" s="415"/>
      <c r="K629" s="415"/>
      <c r="L629" s="415"/>
    </row>
    <row r="630" spans="1:12" ht="12.95" customHeight="1">
      <c r="A630" s="497">
        <v>379</v>
      </c>
      <c r="B630" s="498" t="s">
        <v>280</v>
      </c>
      <c r="C630" s="499">
        <v>41706</v>
      </c>
      <c r="D630" s="498" t="s">
        <v>444</v>
      </c>
      <c r="E630" s="499">
        <v>41457</v>
      </c>
      <c r="F630" s="530" t="s">
        <v>749</v>
      </c>
      <c r="G630" s="500">
        <v>0</v>
      </c>
      <c r="H630" s="500">
        <v>11914237.5144</v>
      </c>
      <c r="I630" s="500">
        <v>0</v>
      </c>
      <c r="J630" s="527">
        <v>84666.27</v>
      </c>
      <c r="K630" s="527"/>
      <c r="L630" s="415"/>
    </row>
    <row r="631" spans="1:12" ht="14.45" customHeight="1">
      <c r="A631" s="415"/>
      <c r="B631" s="415"/>
      <c r="C631" s="415"/>
      <c r="D631" s="415"/>
      <c r="E631" s="415"/>
      <c r="F631" s="530"/>
      <c r="G631" s="415"/>
      <c r="H631" s="415"/>
      <c r="I631" s="415"/>
      <c r="J631" s="415"/>
      <c r="K631" s="415"/>
      <c r="L631" s="415"/>
    </row>
    <row r="632" spans="1:12" ht="12.95" customHeight="1">
      <c r="A632" s="497">
        <v>384</v>
      </c>
      <c r="B632" s="498" t="s">
        <v>280</v>
      </c>
      <c r="C632" s="499">
        <v>41514</v>
      </c>
      <c r="D632" s="498" t="s">
        <v>398</v>
      </c>
      <c r="E632" s="499">
        <v>41457</v>
      </c>
      <c r="F632" s="530" t="s">
        <v>747</v>
      </c>
      <c r="G632" s="500">
        <v>0</v>
      </c>
      <c r="H632" s="500">
        <v>1223701.1199999999</v>
      </c>
      <c r="I632" s="500">
        <v>0</v>
      </c>
      <c r="J632" s="527">
        <v>8696</v>
      </c>
      <c r="K632" s="527"/>
      <c r="L632" s="415"/>
    </row>
    <row r="633" spans="1:12" ht="5.25" customHeight="1">
      <c r="A633" s="415"/>
      <c r="B633" s="415"/>
      <c r="C633" s="415"/>
      <c r="D633" s="415"/>
      <c r="E633" s="415"/>
      <c r="F633" s="530"/>
      <c r="G633" s="415"/>
      <c r="H633" s="415"/>
      <c r="I633" s="415"/>
      <c r="J633" s="415"/>
      <c r="K633" s="415"/>
      <c r="L633" s="415"/>
    </row>
    <row r="634" spans="1:12" ht="12.95" customHeight="1">
      <c r="A634" s="497">
        <v>177</v>
      </c>
      <c r="B634" s="498" t="s">
        <v>280</v>
      </c>
      <c r="C634" s="499">
        <v>41513</v>
      </c>
      <c r="D634" s="498" t="s">
        <v>437</v>
      </c>
      <c r="E634" s="499">
        <v>41471</v>
      </c>
      <c r="F634" s="498"/>
      <c r="G634" s="500">
        <v>0</v>
      </c>
      <c r="H634" s="500">
        <v>194790.04500000001</v>
      </c>
      <c r="I634" s="500">
        <v>0</v>
      </c>
      <c r="J634" s="527">
        <v>1387.6899978627912</v>
      </c>
      <c r="K634" s="527"/>
      <c r="L634" s="415"/>
    </row>
    <row r="635" spans="1:12" ht="12.95" customHeight="1">
      <c r="A635" s="497">
        <v>389</v>
      </c>
      <c r="B635" s="498" t="s">
        <v>280</v>
      </c>
      <c r="C635" s="499">
        <v>41514</v>
      </c>
      <c r="D635" s="498" t="s">
        <v>460</v>
      </c>
      <c r="E635" s="499">
        <v>41472</v>
      </c>
      <c r="F635" s="530" t="s">
        <v>461</v>
      </c>
      <c r="G635" s="500">
        <v>0</v>
      </c>
      <c r="H635" s="500">
        <v>7076664</v>
      </c>
      <c r="I635" s="500">
        <v>0</v>
      </c>
      <c r="J635" s="527">
        <v>50400</v>
      </c>
      <c r="K635" s="527"/>
      <c r="L635" s="415"/>
    </row>
    <row r="636" spans="1:12" ht="14.45" customHeight="1">
      <c r="A636" s="415"/>
      <c r="B636" s="415"/>
      <c r="C636" s="415"/>
      <c r="D636" s="415"/>
      <c r="E636" s="415"/>
      <c r="F636" s="530"/>
      <c r="G636" s="415"/>
      <c r="H636" s="415"/>
      <c r="I636" s="415"/>
      <c r="J636" s="415"/>
      <c r="K636" s="415"/>
      <c r="L636" s="415"/>
    </row>
    <row r="637" spans="1:12" ht="12.2" customHeight="1">
      <c r="A637" s="497">
        <v>178</v>
      </c>
      <c r="B637" s="498" t="s">
        <v>280</v>
      </c>
      <c r="C637" s="499">
        <v>41513</v>
      </c>
      <c r="D637" s="498" t="s">
        <v>508</v>
      </c>
      <c r="E637" s="499">
        <v>41473</v>
      </c>
      <c r="F637" s="498"/>
      <c r="G637" s="500">
        <v>0</v>
      </c>
      <c r="H637" s="500">
        <v>8624.5959999999995</v>
      </c>
      <c r="I637" s="500">
        <v>0</v>
      </c>
      <c r="J637" s="527">
        <v>61.419997151402939</v>
      </c>
      <c r="K637" s="527"/>
      <c r="L637" s="415"/>
    </row>
    <row r="638" spans="1:12" ht="12.95" customHeight="1">
      <c r="A638" s="497">
        <v>180</v>
      </c>
      <c r="B638" s="498" t="s">
        <v>280</v>
      </c>
      <c r="C638" s="499">
        <v>41513</v>
      </c>
      <c r="D638" s="498" t="s">
        <v>399</v>
      </c>
      <c r="E638" s="499">
        <v>41478</v>
      </c>
      <c r="F638" s="498"/>
      <c r="G638" s="500">
        <v>0</v>
      </c>
      <c r="H638" s="500">
        <v>3752822.4</v>
      </c>
      <c r="I638" s="500">
        <v>0</v>
      </c>
      <c r="J638" s="527">
        <v>26759.999999999996</v>
      </c>
      <c r="K638" s="527"/>
      <c r="L638" s="415"/>
    </row>
    <row r="639" spans="1:12" ht="12.2" customHeight="1">
      <c r="A639" s="497">
        <v>385</v>
      </c>
      <c r="B639" s="498" t="s">
        <v>280</v>
      </c>
      <c r="C639" s="499">
        <v>41514</v>
      </c>
      <c r="D639" s="498" t="s">
        <v>400</v>
      </c>
      <c r="E639" s="499">
        <v>41478</v>
      </c>
      <c r="F639" s="530" t="s">
        <v>396</v>
      </c>
      <c r="G639" s="500">
        <v>0</v>
      </c>
      <c r="H639" s="500">
        <v>467840.64</v>
      </c>
      <c r="I639" s="500">
        <v>0</v>
      </c>
      <c r="J639" s="527">
        <v>3336</v>
      </c>
      <c r="K639" s="527"/>
      <c r="L639" s="415"/>
    </row>
    <row r="640" spans="1:12" ht="6" customHeight="1">
      <c r="A640" s="415"/>
      <c r="B640" s="415"/>
      <c r="C640" s="415"/>
      <c r="D640" s="415"/>
      <c r="E640" s="415"/>
      <c r="F640" s="530"/>
      <c r="G640" s="415"/>
      <c r="H640" s="415"/>
      <c r="I640" s="415"/>
      <c r="J640" s="415"/>
      <c r="K640" s="415"/>
      <c r="L640" s="415"/>
    </row>
    <row r="641" spans="1:12" ht="12.95" customHeight="1">
      <c r="A641" s="497">
        <v>196</v>
      </c>
      <c r="B641" s="498" t="s">
        <v>280</v>
      </c>
      <c r="C641" s="499">
        <v>41558</v>
      </c>
      <c r="D641" s="498" t="s">
        <v>520</v>
      </c>
      <c r="E641" s="499">
        <v>41488</v>
      </c>
      <c r="F641" s="498"/>
      <c r="G641" s="500">
        <v>0</v>
      </c>
      <c r="H641" s="500">
        <v>1400.3</v>
      </c>
      <c r="I641" s="500">
        <v>0</v>
      </c>
      <c r="J641" s="527">
        <v>10</v>
      </c>
      <c r="K641" s="527"/>
      <c r="L641" s="415"/>
    </row>
    <row r="642" spans="1:12" ht="12.2" customHeight="1">
      <c r="A642" s="497">
        <v>197</v>
      </c>
      <c r="B642" s="498" t="s">
        <v>280</v>
      </c>
      <c r="C642" s="499">
        <v>41558</v>
      </c>
      <c r="D642" s="498" t="s">
        <v>521</v>
      </c>
      <c r="E642" s="499">
        <v>41488</v>
      </c>
      <c r="F642" s="498"/>
      <c r="G642" s="500">
        <v>0</v>
      </c>
      <c r="H642" s="500">
        <v>23722.482</v>
      </c>
      <c r="I642" s="500">
        <v>0</v>
      </c>
      <c r="J642" s="527">
        <v>169.40999785760195</v>
      </c>
      <c r="K642" s="527"/>
      <c r="L642" s="415"/>
    </row>
    <row r="643" spans="1:12" ht="12.95" customHeight="1">
      <c r="A643" s="497">
        <v>198</v>
      </c>
      <c r="B643" s="498" t="s">
        <v>280</v>
      </c>
      <c r="C643" s="499">
        <v>41558</v>
      </c>
      <c r="D643" s="498" t="s">
        <v>445</v>
      </c>
      <c r="E643" s="499">
        <v>41488</v>
      </c>
      <c r="F643" s="498"/>
      <c r="G643" s="500">
        <v>0</v>
      </c>
      <c r="H643" s="500">
        <v>11861418.988</v>
      </c>
      <c r="I643" s="500">
        <v>0</v>
      </c>
      <c r="J643" s="527">
        <v>84706.269999285869</v>
      </c>
      <c r="K643" s="527"/>
      <c r="L643" s="415"/>
    </row>
    <row r="644" spans="1:12" ht="12.95" customHeight="1">
      <c r="A644" s="497">
        <v>205</v>
      </c>
      <c r="B644" s="498" t="s">
        <v>280</v>
      </c>
      <c r="C644" s="499">
        <v>41558</v>
      </c>
      <c r="D644" s="498" t="s">
        <v>401</v>
      </c>
      <c r="E644" s="499">
        <v>41488</v>
      </c>
      <c r="F644" s="498"/>
      <c r="G644" s="500">
        <v>0</v>
      </c>
      <c r="H644" s="500">
        <v>7092099.4100000001</v>
      </c>
      <c r="I644" s="500">
        <v>0</v>
      </c>
      <c r="J644" s="527">
        <v>50647</v>
      </c>
      <c r="K644" s="527"/>
      <c r="L644" s="415"/>
    </row>
    <row r="645" spans="1:12" ht="12.2" customHeight="1">
      <c r="A645" s="497">
        <v>328</v>
      </c>
      <c r="B645" s="498" t="s">
        <v>280</v>
      </c>
      <c r="C645" s="499">
        <v>41699</v>
      </c>
      <c r="D645" s="498" t="s">
        <v>399</v>
      </c>
      <c r="E645" s="499">
        <v>41488</v>
      </c>
      <c r="F645" s="530" t="s">
        <v>425</v>
      </c>
      <c r="G645" s="500">
        <v>0</v>
      </c>
      <c r="H645" s="500">
        <v>504108</v>
      </c>
      <c r="I645" s="500">
        <v>0</v>
      </c>
      <c r="J645" s="527">
        <v>3600</v>
      </c>
      <c r="K645" s="527"/>
      <c r="L645" s="415"/>
    </row>
    <row r="646" spans="1:12" ht="6" customHeight="1">
      <c r="A646" s="415"/>
      <c r="B646" s="415"/>
      <c r="C646" s="415"/>
      <c r="D646" s="415"/>
      <c r="E646" s="415"/>
      <c r="F646" s="530"/>
      <c r="G646" s="415"/>
      <c r="H646" s="415"/>
      <c r="I646" s="415"/>
      <c r="J646" s="415"/>
      <c r="K646" s="415"/>
      <c r="L646" s="415"/>
    </row>
    <row r="647" spans="1:12" ht="12.95" customHeight="1">
      <c r="A647" s="497">
        <v>199</v>
      </c>
      <c r="B647" s="498" t="s">
        <v>280</v>
      </c>
      <c r="C647" s="499">
        <v>41558</v>
      </c>
      <c r="D647" s="498" t="s">
        <v>522</v>
      </c>
      <c r="E647" s="499">
        <v>41505</v>
      </c>
      <c r="F647" s="498"/>
      <c r="G647" s="500">
        <v>0</v>
      </c>
      <c r="H647" s="500">
        <v>8365.598</v>
      </c>
      <c r="I647" s="500">
        <v>0</v>
      </c>
      <c r="J647" s="527">
        <v>59.750003571173494</v>
      </c>
      <c r="K647" s="527"/>
      <c r="L647" s="415"/>
    </row>
    <row r="648" spans="1:12" ht="12.2" customHeight="1">
      <c r="A648" s="497">
        <v>203</v>
      </c>
      <c r="B648" s="498" t="s">
        <v>280</v>
      </c>
      <c r="C648" s="499">
        <v>41558</v>
      </c>
      <c r="D648" s="498" t="s">
        <v>523</v>
      </c>
      <c r="E648" s="499">
        <v>41527</v>
      </c>
      <c r="F648" s="498"/>
      <c r="G648" s="500">
        <v>0</v>
      </c>
      <c r="H648" s="500">
        <v>10510.5</v>
      </c>
      <c r="I648" s="500">
        <v>0</v>
      </c>
      <c r="J648" s="527">
        <v>75.000000000000014</v>
      </c>
      <c r="K648" s="527"/>
      <c r="L648" s="415"/>
    </row>
    <row r="649" spans="1:12" ht="12.95" customHeight="1">
      <c r="A649" s="497">
        <v>312</v>
      </c>
      <c r="B649" s="498" t="s">
        <v>285</v>
      </c>
      <c r="C649" s="499">
        <v>41558</v>
      </c>
      <c r="D649" s="498" t="s">
        <v>489</v>
      </c>
      <c r="E649" s="499">
        <v>41527</v>
      </c>
      <c r="F649" s="498" t="s">
        <v>490</v>
      </c>
      <c r="G649" s="500">
        <v>7006999.9999999991</v>
      </c>
      <c r="H649" s="500">
        <v>0</v>
      </c>
      <c r="I649" s="500">
        <v>50000</v>
      </c>
      <c r="J649" s="527">
        <v>0</v>
      </c>
      <c r="K649" s="527"/>
      <c r="L649" s="415"/>
    </row>
    <row r="650" spans="1:12" ht="12.2" customHeight="1">
      <c r="A650" s="497">
        <v>202</v>
      </c>
      <c r="B650" s="498" t="s">
        <v>285</v>
      </c>
      <c r="C650" s="499">
        <v>41558</v>
      </c>
      <c r="D650" s="498" t="s">
        <v>485</v>
      </c>
      <c r="E650" s="499">
        <v>41528</v>
      </c>
      <c r="F650" s="498"/>
      <c r="G650" s="500">
        <v>7007000</v>
      </c>
      <c r="H650" s="500">
        <v>0</v>
      </c>
      <c r="I650" s="500">
        <v>50000.000000000007</v>
      </c>
      <c r="J650" s="527">
        <v>0</v>
      </c>
      <c r="K650" s="527"/>
      <c r="L650" s="415"/>
    </row>
    <row r="651" spans="1:12" ht="12.95" customHeight="1">
      <c r="A651" s="497">
        <v>204</v>
      </c>
      <c r="B651" s="498" t="s">
        <v>280</v>
      </c>
      <c r="C651" s="499">
        <v>41558</v>
      </c>
      <c r="D651" s="498" t="s">
        <v>524</v>
      </c>
      <c r="E651" s="499">
        <v>41528</v>
      </c>
      <c r="F651" s="498"/>
      <c r="G651" s="500">
        <v>0</v>
      </c>
      <c r="H651" s="500">
        <v>10510.5</v>
      </c>
      <c r="I651" s="500">
        <v>0</v>
      </c>
      <c r="J651" s="527">
        <v>75.000000000000014</v>
      </c>
      <c r="K651" s="527"/>
      <c r="L651" s="415"/>
    </row>
    <row r="652" spans="1:12" ht="12.2" customHeight="1">
      <c r="A652" s="497">
        <v>206</v>
      </c>
      <c r="B652" s="498" t="s">
        <v>280</v>
      </c>
      <c r="C652" s="499">
        <v>41558</v>
      </c>
      <c r="D652" s="498" t="s">
        <v>402</v>
      </c>
      <c r="E652" s="499">
        <v>41537</v>
      </c>
      <c r="F652" s="498"/>
      <c r="G652" s="500">
        <v>0</v>
      </c>
      <c r="H652" s="500">
        <v>3656102.05</v>
      </c>
      <c r="I652" s="500">
        <v>0</v>
      </c>
      <c r="J652" s="527">
        <v>25939</v>
      </c>
      <c r="K652" s="527"/>
      <c r="L652" s="415"/>
    </row>
    <row r="653" spans="1:12" ht="12.95" customHeight="1">
      <c r="A653" s="497">
        <v>386</v>
      </c>
      <c r="B653" s="498" t="s">
        <v>280</v>
      </c>
      <c r="C653" s="499">
        <v>41571</v>
      </c>
      <c r="D653" s="498" t="s">
        <v>403</v>
      </c>
      <c r="E653" s="499">
        <v>41537</v>
      </c>
      <c r="F653" s="530" t="s">
        <v>748</v>
      </c>
      <c r="G653" s="500">
        <v>0</v>
      </c>
      <c r="H653" s="500">
        <v>455550.39999999997</v>
      </c>
      <c r="I653" s="500">
        <v>0</v>
      </c>
      <c r="J653" s="527">
        <v>3232</v>
      </c>
      <c r="K653" s="527"/>
      <c r="L653" s="415"/>
    </row>
    <row r="654" spans="1:12" ht="6" customHeight="1">
      <c r="A654" s="415"/>
      <c r="B654" s="415"/>
      <c r="C654" s="415"/>
      <c r="D654" s="415"/>
      <c r="E654" s="415"/>
      <c r="F654" s="530"/>
      <c r="G654" s="415"/>
      <c r="H654" s="415"/>
      <c r="I654" s="415"/>
      <c r="J654" s="415"/>
      <c r="K654" s="415"/>
      <c r="L654" s="415"/>
    </row>
    <row r="655" spans="1:12" ht="12.2" customHeight="1">
      <c r="A655" s="497">
        <v>387</v>
      </c>
      <c r="B655" s="498" t="s">
        <v>280</v>
      </c>
      <c r="C655" s="499">
        <v>41571</v>
      </c>
      <c r="D655" s="498" t="s">
        <v>404</v>
      </c>
      <c r="E655" s="499">
        <v>41537</v>
      </c>
      <c r="F655" s="530" t="s">
        <v>405</v>
      </c>
      <c r="G655" s="500">
        <v>0</v>
      </c>
      <c r="H655" s="500">
        <v>1784849.8499999999</v>
      </c>
      <c r="I655" s="500">
        <v>0</v>
      </c>
      <c r="J655" s="527">
        <v>12663</v>
      </c>
      <c r="K655" s="527"/>
      <c r="L655" s="415"/>
    </row>
    <row r="656" spans="1:12" ht="6" customHeight="1">
      <c r="A656" s="415"/>
      <c r="B656" s="415"/>
      <c r="C656" s="415"/>
      <c r="D656" s="415"/>
      <c r="E656" s="415"/>
      <c r="F656" s="530"/>
      <c r="G656" s="415"/>
      <c r="H656" s="415"/>
      <c r="I656" s="415"/>
      <c r="J656" s="415"/>
      <c r="K656" s="415"/>
      <c r="L656" s="415"/>
    </row>
    <row r="657" spans="1:12" ht="12.95" customHeight="1">
      <c r="A657" s="497">
        <v>207</v>
      </c>
      <c r="B657" s="498" t="s">
        <v>280</v>
      </c>
      <c r="C657" s="499">
        <v>41558</v>
      </c>
      <c r="D657" s="498" t="s">
        <v>525</v>
      </c>
      <c r="E657" s="499">
        <v>41541</v>
      </c>
      <c r="F657" s="498"/>
      <c r="G657" s="500">
        <v>0</v>
      </c>
      <c r="H657" s="500">
        <v>8493.4290000000001</v>
      </c>
      <c r="I657" s="500">
        <v>0</v>
      </c>
      <c r="J657" s="527">
        <v>60.220001418037441</v>
      </c>
      <c r="K657" s="527"/>
      <c r="L657" s="415"/>
    </row>
    <row r="658" spans="1:12" ht="12.95" customHeight="1">
      <c r="A658" s="497">
        <v>208</v>
      </c>
      <c r="B658" s="498" t="s">
        <v>280</v>
      </c>
      <c r="C658" s="499">
        <v>41558</v>
      </c>
      <c r="D658" s="498" t="s">
        <v>438</v>
      </c>
      <c r="E658" s="499">
        <v>41542</v>
      </c>
      <c r="F658" s="498"/>
      <c r="G658" s="500">
        <v>0</v>
      </c>
      <c r="H658" s="500">
        <v>179967.04</v>
      </c>
      <c r="I658" s="500">
        <v>0</v>
      </c>
      <c r="J658" s="527">
        <v>1276.0000000000002</v>
      </c>
      <c r="K658" s="527"/>
      <c r="L658" s="415"/>
    </row>
    <row r="659" spans="1:12" ht="12.2" customHeight="1">
      <c r="A659" s="497">
        <v>221</v>
      </c>
      <c r="B659" s="498" t="s">
        <v>280</v>
      </c>
      <c r="C659" s="499">
        <v>41592</v>
      </c>
      <c r="D659" s="498" t="s">
        <v>509</v>
      </c>
      <c r="E659" s="499">
        <v>41558</v>
      </c>
      <c r="F659" s="498"/>
      <c r="G659" s="500">
        <v>0</v>
      </c>
      <c r="H659" s="500">
        <v>2119.5</v>
      </c>
      <c r="I659" s="500">
        <v>0</v>
      </c>
      <c r="J659" s="527">
        <v>14.999999999999998</v>
      </c>
      <c r="K659" s="527"/>
      <c r="L659" s="415"/>
    </row>
    <row r="660" spans="1:12" ht="12.95" customHeight="1">
      <c r="A660" s="497">
        <v>222</v>
      </c>
      <c r="B660" s="498" t="s">
        <v>280</v>
      </c>
      <c r="C660" s="499">
        <v>41592</v>
      </c>
      <c r="D660" s="498" t="s">
        <v>510</v>
      </c>
      <c r="E660" s="499">
        <v>41558</v>
      </c>
      <c r="F660" s="498"/>
      <c r="G660" s="500">
        <v>0</v>
      </c>
      <c r="H660" s="500">
        <v>2119.5</v>
      </c>
      <c r="I660" s="500">
        <v>0</v>
      </c>
      <c r="J660" s="527">
        <v>14.999999999999998</v>
      </c>
      <c r="K660" s="527"/>
      <c r="L660" s="415"/>
    </row>
    <row r="661" spans="1:12" ht="12.2" customHeight="1">
      <c r="A661" s="497">
        <v>316</v>
      </c>
      <c r="B661" s="498" t="s">
        <v>285</v>
      </c>
      <c r="C661" s="499">
        <v>41592</v>
      </c>
      <c r="D661" s="498" t="s">
        <v>474</v>
      </c>
      <c r="E661" s="499">
        <v>41558</v>
      </c>
      <c r="F661" s="530" t="s">
        <v>486</v>
      </c>
      <c r="G661" s="500">
        <v>1413000</v>
      </c>
      <c r="H661" s="500">
        <v>0</v>
      </c>
      <c r="I661" s="500">
        <v>10000</v>
      </c>
      <c r="J661" s="527">
        <v>0</v>
      </c>
      <c r="K661" s="527"/>
      <c r="L661" s="415"/>
    </row>
    <row r="662" spans="1:12" ht="6" customHeight="1">
      <c r="A662" s="415"/>
      <c r="B662" s="415"/>
      <c r="C662" s="415"/>
      <c r="D662" s="415"/>
      <c r="E662" s="415"/>
      <c r="F662" s="530"/>
      <c r="G662" s="415"/>
      <c r="H662" s="415"/>
      <c r="I662" s="415"/>
      <c r="J662" s="415"/>
      <c r="K662" s="415"/>
      <c r="L662" s="415"/>
    </row>
    <row r="663" spans="1:12" ht="12.95" customHeight="1">
      <c r="A663" s="497">
        <v>317</v>
      </c>
      <c r="B663" s="498" t="s">
        <v>285</v>
      </c>
      <c r="C663" s="499">
        <v>41592</v>
      </c>
      <c r="D663" s="498" t="s">
        <v>475</v>
      </c>
      <c r="E663" s="499">
        <v>41558</v>
      </c>
      <c r="F663" s="530" t="s">
        <v>491</v>
      </c>
      <c r="G663" s="500">
        <v>1413000</v>
      </c>
      <c r="H663" s="500">
        <v>0</v>
      </c>
      <c r="I663" s="500">
        <v>10000</v>
      </c>
      <c r="J663" s="527">
        <v>0</v>
      </c>
      <c r="K663" s="527"/>
      <c r="L663" s="415"/>
    </row>
    <row r="664" spans="1:12" ht="6" customHeight="1">
      <c r="A664" s="415"/>
      <c r="B664" s="415"/>
      <c r="C664" s="415"/>
      <c r="D664" s="415"/>
      <c r="E664" s="415"/>
      <c r="F664" s="530"/>
      <c r="G664" s="415"/>
      <c r="H664" s="415"/>
      <c r="I664" s="415"/>
      <c r="J664" s="415"/>
      <c r="K664" s="415"/>
      <c r="L664" s="415"/>
    </row>
    <row r="665" spans="1:12" ht="12.2" customHeight="1">
      <c r="A665" s="497">
        <v>326</v>
      </c>
      <c r="B665" s="498" t="s">
        <v>280</v>
      </c>
      <c r="C665" s="499">
        <v>41699</v>
      </c>
      <c r="D665" s="498" t="s">
        <v>428</v>
      </c>
      <c r="E665" s="499">
        <v>41563</v>
      </c>
      <c r="F665" s="530" t="s">
        <v>429</v>
      </c>
      <c r="G665" s="500">
        <v>0</v>
      </c>
      <c r="H665" s="500">
        <v>436800</v>
      </c>
      <c r="I665" s="500">
        <v>0</v>
      </c>
      <c r="J665" s="527">
        <v>3120</v>
      </c>
      <c r="K665" s="527"/>
      <c r="L665" s="415"/>
    </row>
    <row r="666" spans="1:12" ht="6" customHeight="1">
      <c r="A666" s="415"/>
      <c r="B666" s="415"/>
      <c r="C666" s="415"/>
      <c r="D666" s="415"/>
      <c r="E666" s="415"/>
      <c r="F666" s="530"/>
      <c r="G666" s="415"/>
      <c r="H666" s="415"/>
      <c r="I666" s="415"/>
      <c r="J666" s="415"/>
      <c r="K666" s="415"/>
      <c r="L666" s="415"/>
    </row>
    <row r="667" spans="1:12" ht="12.95" customHeight="1">
      <c r="A667" s="497">
        <v>225</v>
      </c>
      <c r="B667" s="498" t="s">
        <v>280</v>
      </c>
      <c r="C667" s="499">
        <v>41592</v>
      </c>
      <c r="D667" s="498" t="s">
        <v>511</v>
      </c>
      <c r="E667" s="499">
        <v>41564</v>
      </c>
      <c r="F667" s="498"/>
      <c r="G667" s="500">
        <v>0</v>
      </c>
      <c r="H667" s="500">
        <v>11151.6034</v>
      </c>
      <c r="I667" s="500">
        <v>0</v>
      </c>
      <c r="J667" s="527">
        <v>79.66</v>
      </c>
      <c r="K667" s="527"/>
      <c r="L667" s="415"/>
    </row>
    <row r="668" spans="1:12" ht="12.2" customHeight="1">
      <c r="A668" s="497">
        <v>315</v>
      </c>
      <c r="B668" s="498" t="s">
        <v>280</v>
      </c>
      <c r="C668" s="499">
        <v>41592</v>
      </c>
      <c r="D668" s="498" t="s">
        <v>526</v>
      </c>
      <c r="E668" s="499">
        <v>41572</v>
      </c>
      <c r="F668" s="498" t="s">
        <v>527</v>
      </c>
      <c r="G668" s="500">
        <v>0</v>
      </c>
      <c r="H668" s="500">
        <v>1397.7</v>
      </c>
      <c r="I668" s="500">
        <v>0</v>
      </c>
      <c r="J668" s="527">
        <v>10</v>
      </c>
      <c r="K668" s="527"/>
      <c r="L668" s="415"/>
    </row>
    <row r="669" spans="1:12" ht="12.95" customHeight="1">
      <c r="A669" s="497">
        <v>318</v>
      </c>
      <c r="B669" s="498" t="s">
        <v>280</v>
      </c>
      <c r="C669" s="499">
        <v>41592</v>
      </c>
      <c r="D669" s="498" t="s">
        <v>512</v>
      </c>
      <c r="E669" s="499">
        <v>41572</v>
      </c>
      <c r="F669" s="530" t="s">
        <v>463</v>
      </c>
      <c r="G669" s="500">
        <v>0</v>
      </c>
      <c r="H669" s="500">
        <v>14088.816000000001</v>
      </c>
      <c r="I669" s="500">
        <v>0</v>
      </c>
      <c r="J669" s="527">
        <v>100.8</v>
      </c>
      <c r="K669" s="527"/>
      <c r="L669" s="415"/>
    </row>
    <row r="670" spans="1:12" ht="6" customHeight="1">
      <c r="A670" s="415"/>
      <c r="B670" s="415"/>
      <c r="C670" s="415"/>
      <c r="D670" s="415"/>
      <c r="E670" s="415"/>
      <c r="F670" s="530"/>
      <c r="G670" s="415"/>
      <c r="H670" s="415"/>
      <c r="I670" s="415"/>
      <c r="J670" s="415"/>
      <c r="K670" s="415"/>
      <c r="L670" s="415"/>
    </row>
    <row r="671" spans="1:12" ht="12.2" customHeight="1">
      <c r="A671" s="497">
        <v>390</v>
      </c>
      <c r="B671" s="498" t="s">
        <v>280</v>
      </c>
      <c r="C671" s="499">
        <v>41592</v>
      </c>
      <c r="D671" s="498" t="s">
        <v>462</v>
      </c>
      <c r="E671" s="499">
        <v>41572</v>
      </c>
      <c r="F671" s="530" t="s">
        <v>753</v>
      </c>
      <c r="G671" s="500">
        <v>0</v>
      </c>
      <c r="H671" s="500">
        <v>7044408.0000000009</v>
      </c>
      <c r="I671" s="500">
        <v>0</v>
      </c>
      <c r="J671" s="527">
        <v>50400</v>
      </c>
      <c r="K671" s="527"/>
      <c r="L671" s="415"/>
    </row>
    <row r="672" spans="1:12" ht="6" customHeight="1">
      <c r="A672" s="415"/>
      <c r="B672" s="415"/>
      <c r="C672" s="415"/>
      <c r="D672" s="415"/>
      <c r="E672" s="415"/>
      <c r="F672" s="530"/>
      <c r="G672" s="415"/>
      <c r="H672" s="415"/>
      <c r="I672" s="415"/>
      <c r="J672" s="415"/>
      <c r="K672" s="415"/>
      <c r="L672" s="415"/>
    </row>
    <row r="673" spans="1:12" ht="12.95" customHeight="1">
      <c r="A673" s="497">
        <v>230</v>
      </c>
      <c r="B673" s="498" t="s">
        <v>280</v>
      </c>
      <c r="C673" s="499">
        <v>41592</v>
      </c>
      <c r="D673" s="498" t="s">
        <v>453</v>
      </c>
      <c r="E673" s="499">
        <v>41575</v>
      </c>
      <c r="F673" s="498"/>
      <c r="G673" s="500">
        <v>0</v>
      </c>
      <c r="H673" s="500">
        <v>423120</v>
      </c>
      <c r="I673" s="500">
        <v>0</v>
      </c>
      <c r="J673" s="527">
        <v>3000</v>
      </c>
      <c r="K673" s="527"/>
      <c r="L673" s="415"/>
    </row>
    <row r="674" spans="1:12" ht="12.2" customHeight="1">
      <c r="A674" s="497">
        <v>268</v>
      </c>
      <c r="B674" s="498" t="s">
        <v>280</v>
      </c>
      <c r="C674" s="499">
        <v>41656</v>
      </c>
      <c r="D674" s="498" t="s">
        <v>109</v>
      </c>
      <c r="E674" s="499">
        <v>41596</v>
      </c>
      <c r="F674" s="498"/>
      <c r="G674" s="500">
        <v>0</v>
      </c>
      <c r="H674" s="500">
        <v>7811.3868000000002</v>
      </c>
      <c r="I674" s="500">
        <v>0</v>
      </c>
      <c r="J674" s="527">
        <v>55.720000000000006</v>
      </c>
      <c r="K674" s="527"/>
      <c r="L674" s="415"/>
    </row>
    <row r="675" spans="1:12" ht="12.95" customHeight="1">
      <c r="A675" s="497">
        <v>269</v>
      </c>
      <c r="B675" s="498" t="s">
        <v>280</v>
      </c>
      <c r="C675" s="499">
        <v>41656</v>
      </c>
      <c r="D675" s="498" t="s">
        <v>528</v>
      </c>
      <c r="E675" s="499">
        <v>41598</v>
      </c>
      <c r="F675" s="498"/>
      <c r="G675" s="500">
        <v>0</v>
      </c>
      <c r="H675" s="500">
        <v>10521</v>
      </c>
      <c r="I675" s="500">
        <v>0</v>
      </c>
      <c r="J675" s="527">
        <v>75</v>
      </c>
      <c r="K675" s="527"/>
      <c r="L675" s="415"/>
    </row>
    <row r="676" spans="1:12" ht="12.2" customHeight="1">
      <c r="A676" s="497">
        <v>272</v>
      </c>
      <c r="B676" s="498" t="s">
        <v>285</v>
      </c>
      <c r="C676" s="499">
        <v>41656</v>
      </c>
      <c r="D676" s="498" t="s">
        <v>492</v>
      </c>
      <c r="E676" s="499">
        <v>41598</v>
      </c>
      <c r="F676" s="498"/>
      <c r="G676" s="500">
        <v>7014000</v>
      </c>
      <c r="H676" s="500">
        <v>0</v>
      </c>
      <c r="I676" s="500">
        <v>50000</v>
      </c>
      <c r="J676" s="527">
        <v>0</v>
      </c>
      <c r="K676" s="527"/>
      <c r="L676" s="415"/>
    </row>
    <row r="677" spans="1:12" ht="12.95" customHeight="1">
      <c r="A677" s="497">
        <v>270</v>
      </c>
      <c r="B677" s="498" t="s">
        <v>280</v>
      </c>
      <c r="C677" s="499">
        <v>41656</v>
      </c>
      <c r="D677" s="498" t="s">
        <v>407</v>
      </c>
      <c r="E677" s="499">
        <v>41599</v>
      </c>
      <c r="F677" s="498"/>
      <c r="G677" s="500">
        <v>0</v>
      </c>
      <c r="H677" s="500">
        <v>7011499.9999999991</v>
      </c>
      <c r="I677" s="500">
        <v>0</v>
      </c>
      <c r="J677" s="527">
        <v>50000</v>
      </c>
      <c r="K677" s="527"/>
      <c r="L677" s="415"/>
    </row>
    <row r="678" spans="1:12" ht="12.2" customHeight="1">
      <c r="A678" s="497">
        <v>266</v>
      </c>
      <c r="B678" s="498" t="s">
        <v>280</v>
      </c>
      <c r="C678" s="499">
        <v>41656</v>
      </c>
      <c r="D678" s="498" t="s">
        <v>529</v>
      </c>
      <c r="E678" s="499">
        <v>41603</v>
      </c>
      <c r="F678" s="498"/>
      <c r="G678" s="500">
        <v>0</v>
      </c>
      <c r="H678" s="500">
        <v>10464.75</v>
      </c>
      <c r="I678" s="500">
        <v>0</v>
      </c>
      <c r="J678" s="527">
        <v>75</v>
      </c>
      <c r="K678" s="527"/>
      <c r="L678" s="415"/>
    </row>
    <row r="679" spans="1:12" ht="12.95" customHeight="1">
      <c r="A679" s="497">
        <v>273</v>
      </c>
      <c r="B679" s="498" t="s">
        <v>285</v>
      </c>
      <c r="C679" s="499">
        <v>41656</v>
      </c>
      <c r="D679" s="498" t="s">
        <v>105</v>
      </c>
      <c r="E679" s="499">
        <v>41603</v>
      </c>
      <c r="F679" s="498"/>
      <c r="G679" s="500">
        <v>7008000</v>
      </c>
      <c r="H679" s="500">
        <v>0</v>
      </c>
      <c r="I679" s="500">
        <v>50000</v>
      </c>
      <c r="J679" s="527">
        <v>0</v>
      </c>
      <c r="K679" s="527"/>
      <c r="L679" s="415"/>
    </row>
    <row r="680" spans="1:12" ht="12.95" customHeight="1">
      <c r="A680" s="497">
        <v>271</v>
      </c>
      <c r="B680" s="498" t="s">
        <v>280</v>
      </c>
      <c r="C680" s="499">
        <v>41656</v>
      </c>
      <c r="D680" s="498" t="s">
        <v>132</v>
      </c>
      <c r="E680" s="499">
        <v>41605</v>
      </c>
      <c r="F680" s="498"/>
      <c r="G680" s="500">
        <v>0</v>
      </c>
      <c r="H680" s="500">
        <v>5884469.25</v>
      </c>
      <c r="I680" s="500">
        <v>0</v>
      </c>
      <c r="J680" s="527">
        <v>41957</v>
      </c>
      <c r="K680" s="527"/>
      <c r="L680" s="415"/>
    </row>
    <row r="681" spans="1:12" ht="12.2" customHeight="1">
      <c r="A681" s="497">
        <v>324</v>
      </c>
      <c r="B681" s="498" t="s">
        <v>280</v>
      </c>
      <c r="C681" s="499">
        <v>41699</v>
      </c>
      <c r="D681" s="498" t="s">
        <v>432</v>
      </c>
      <c r="E681" s="499">
        <v>41610</v>
      </c>
      <c r="F681" s="530" t="s">
        <v>433</v>
      </c>
      <c r="G681" s="500">
        <v>0</v>
      </c>
      <c r="H681" s="500">
        <v>673248</v>
      </c>
      <c r="I681" s="500">
        <v>0</v>
      </c>
      <c r="J681" s="527">
        <v>4800</v>
      </c>
      <c r="K681" s="527"/>
      <c r="L681" s="415"/>
    </row>
    <row r="682" spans="1:12" ht="6" customHeight="1">
      <c r="A682" s="415"/>
      <c r="B682" s="415"/>
      <c r="C682" s="415"/>
      <c r="D682" s="415"/>
      <c r="E682" s="415"/>
      <c r="F682" s="530"/>
      <c r="G682" s="415"/>
      <c r="H682" s="415"/>
      <c r="I682" s="415"/>
      <c r="J682" s="415"/>
      <c r="K682" s="415"/>
      <c r="L682" s="415"/>
    </row>
    <row r="683" spans="1:12" ht="12.95" customHeight="1">
      <c r="A683" s="497">
        <v>276</v>
      </c>
      <c r="B683" s="498" t="s">
        <v>285</v>
      </c>
      <c r="C683" s="499">
        <v>41656</v>
      </c>
      <c r="D683" s="498" t="s">
        <v>493</v>
      </c>
      <c r="E683" s="499">
        <v>41618</v>
      </c>
      <c r="F683" s="498"/>
      <c r="G683" s="500">
        <v>19670000</v>
      </c>
      <c r="H683" s="500">
        <v>0</v>
      </c>
      <c r="I683" s="500">
        <v>140000</v>
      </c>
      <c r="J683" s="527">
        <v>0</v>
      </c>
      <c r="K683" s="527"/>
      <c r="L683" s="415"/>
    </row>
    <row r="684" spans="1:12" ht="12.2" customHeight="1">
      <c r="A684" s="497">
        <v>277</v>
      </c>
      <c r="B684" s="498" t="s">
        <v>285</v>
      </c>
      <c r="C684" s="499">
        <v>41656</v>
      </c>
      <c r="D684" s="498" t="s">
        <v>487</v>
      </c>
      <c r="E684" s="499">
        <v>41618</v>
      </c>
      <c r="F684" s="498"/>
      <c r="G684" s="500">
        <v>19653200</v>
      </c>
      <c r="H684" s="500">
        <v>0</v>
      </c>
      <c r="I684" s="500">
        <v>140000</v>
      </c>
      <c r="J684" s="527">
        <v>0</v>
      </c>
      <c r="K684" s="527"/>
      <c r="L684" s="415"/>
    </row>
    <row r="685" spans="1:12" ht="12.95" customHeight="1">
      <c r="A685" s="497">
        <v>278</v>
      </c>
      <c r="B685" s="498" t="s">
        <v>280</v>
      </c>
      <c r="C685" s="499">
        <v>41656</v>
      </c>
      <c r="D685" s="498" t="s">
        <v>530</v>
      </c>
      <c r="E685" s="499">
        <v>41618</v>
      </c>
      <c r="F685" s="498"/>
      <c r="G685" s="500">
        <v>0</v>
      </c>
      <c r="H685" s="500">
        <v>29479.8</v>
      </c>
      <c r="I685" s="500">
        <v>0</v>
      </c>
      <c r="J685" s="527">
        <v>210</v>
      </c>
      <c r="K685" s="527"/>
      <c r="L685" s="415"/>
    </row>
    <row r="686" spans="1:12" ht="12.2" customHeight="1">
      <c r="A686" s="497">
        <v>279</v>
      </c>
      <c r="B686" s="498" t="s">
        <v>280</v>
      </c>
      <c r="C686" s="499">
        <v>41656</v>
      </c>
      <c r="D686" s="498" t="s">
        <v>110</v>
      </c>
      <c r="E686" s="499">
        <v>41618</v>
      </c>
      <c r="F686" s="498"/>
      <c r="G686" s="500">
        <v>0</v>
      </c>
      <c r="H686" s="500">
        <v>29479.8</v>
      </c>
      <c r="I686" s="500">
        <v>0</v>
      </c>
      <c r="J686" s="527">
        <v>210</v>
      </c>
      <c r="K686" s="527"/>
      <c r="L686" s="415"/>
    </row>
    <row r="687" spans="1:12" ht="12.95" customHeight="1">
      <c r="A687" s="497">
        <v>280</v>
      </c>
      <c r="B687" s="498" t="s">
        <v>280</v>
      </c>
      <c r="C687" s="499">
        <v>41656</v>
      </c>
      <c r="D687" s="498" t="s">
        <v>531</v>
      </c>
      <c r="E687" s="499">
        <v>41621</v>
      </c>
      <c r="F687" s="498"/>
      <c r="G687" s="500">
        <v>0</v>
      </c>
      <c r="H687" s="500">
        <v>1404.7</v>
      </c>
      <c r="I687" s="500">
        <v>0</v>
      </c>
      <c r="J687" s="527">
        <v>10</v>
      </c>
      <c r="K687" s="527"/>
      <c r="L687" s="415"/>
    </row>
    <row r="688" spans="1:12" ht="12.95" customHeight="1">
      <c r="A688" s="497">
        <v>391</v>
      </c>
      <c r="B688" s="498" t="s">
        <v>280</v>
      </c>
      <c r="C688" s="499">
        <v>41656</v>
      </c>
      <c r="D688" s="498" t="s">
        <v>464</v>
      </c>
      <c r="E688" s="499">
        <v>41621</v>
      </c>
      <c r="F688" s="530" t="s">
        <v>465</v>
      </c>
      <c r="G688" s="500">
        <v>0</v>
      </c>
      <c r="H688" s="500">
        <v>35398440</v>
      </c>
      <c r="I688" s="500">
        <v>0</v>
      </c>
      <c r="J688" s="527">
        <v>252000</v>
      </c>
      <c r="K688" s="527"/>
      <c r="L688" s="415"/>
    </row>
    <row r="689" spans="1:12" ht="5.25" customHeight="1">
      <c r="A689" s="415"/>
      <c r="B689" s="415"/>
      <c r="C689" s="415"/>
      <c r="D689" s="415"/>
      <c r="E689" s="415"/>
      <c r="F689" s="530"/>
      <c r="G689" s="415"/>
      <c r="H689" s="415"/>
      <c r="I689" s="415"/>
      <c r="J689" s="415"/>
      <c r="K689" s="415"/>
      <c r="L689" s="415"/>
    </row>
    <row r="690" spans="1:12" ht="12.95" customHeight="1">
      <c r="A690" s="497">
        <v>314</v>
      </c>
      <c r="B690" s="498" t="s">
        <v>280</v>
      </c>
      <c r="C690" s="499">
        <v>41656</v>
      </c>
      <c r="D690" s="498" t="s">
        <v>532</v>
      </c>
      <c r="E690" s="499">
        <v>41628</v>
      </c>
      <c r="F690" s="530" t="s">
        <v>533</v>
      </c>
      <c r="G690" s="500">
        <v>0</v>
      </c>
      <c r="H690" s="500">
        <v>8450.2690000000002</v>
      </c>
      <c r="I690" s="500">
        <v>0</v>
      </c>
      <c r="J690" s="527">
        <v>60.23</v>
      </c>
      <c r="K690" s="527"/>
      <c r="L690" s="415"/>
    </row>
    <row r="691" spans="1:12" ht="6" customHeight="1">
      <c r="A691" s="415"/>
      <c r="B691" s="415"/>
      <c r="C691" s="415"/>
      <c r="D691" s="415"/>
      <c r="E691" s="415"/>
      <c r="F691" s="530"/>
      <c r="G691" s="415"/>
      <c r="H691" s="415"/>
      <c r="I691" s="415"/>
      <c r="J691" s="415"/>
      <c r="K691" s="415"/>
      <c r="L691" s="415"/>
    </row>
    <row r="692" spans="1:12" ht="12.2" customHeight="1">
      <c r="A692" s="497">
        <v>283</v>
      </c>
      <c r="B692" s="498" t="s">
        <v>280</v>
      </c>
      <c r="C692" s="499">
        <v>41656</v>
      </c>
      <c r="D692" s="498" t="s">
        <v>106</v>
      </c>
      <c r="E692" s="499">
        <v>41639</v>
      </c>
      <c r="F692" s="498"/>
      <c r="G692" s="500">
        <v>0</v>
      </c>
      <c r="H692" s="500">
        <v>10795.4</v>
      </c>
      <c r="I692" s="500">
        <v>0</v>
      </c>
      <c r="J692" s="527">
        <v>77</v>
      </c>
      <c r="K692" s="527"/>
      <c r="L692" s="415"/>
    </row>
    <row r="693" spans="1:12" ht="12.95" customHeight="1">
      <c r="A693" s="507">
        <v>440</v>
      </c>
      <c r="B693" s="498" t="s">
        <v>100</v>
      </c>
      <c r="C693" s="499">
        <v>41639</v>
      </c>
      <c r="D693" s="498" t="s">
        <v>100</v>
      </c>
      <c r="E693" s="499">
        <v>41639</v>
      </c>
      <c r="F693" s="498" t="s">
        <v>282</v>
      </c>
      <c r="G693" s="500">
        <v>0</v>
      </c>
      <c r="H693" s="500">
        <v>83225.836205896921</v>
      </c>
      <c r="I693" s="500">
        <v>0</v>
      </c>
      <c r="J693" s="527">
        <v>0</v>
      </c>
      <c r="K693" s="527"/>
      <c r="L693" s="415"/>
    </row>
    <row r="694" spans="1:12" ht="11.25" customHeight="1">
      <c r="A694" s="415"/>
      <c r="B694" s="415"/>
      <c r="C694" s="415"/>
      <c r="D694" s="415"/>
      <c r="E694" s="415"/>
      <c r="F694" s="495" t="s">
        <v>43</v>
      </c>
      <c r="G694" s="496">
        <v>150472503.62099999</v>
      </c>
      <c r="H694" s="496">
        <v>145100629.86470592</v>
      </c>
      <c r="I694" s="496">
        <v>1071753.4299985673</v>
      </c>
      <c r="J694" s="529">
        <v>1033437.6400107349</v>
      </c>
      <c r="K694" s="529"/>
      <c r="L694" s="415"/>
    </row>
    <row r="695" spans="1:12" ht="11.25" customHeight="1">
      <c r="A695" s="415"/>
      <c r="B695" s="415"/>
      <c r="C695" s="415"/>
      <c r="D695" s="415"/>
      <c r="E695" s="415"/>
      <c r="F695" s="495" t="s">
        <v>89</v>
      </c>
      <c r="G695" s="501">
        <v>5371873.7599999998</v>
      </c>
      <c r="H695" s="415"/>
      <c r="I695" s="501">
        <v>38315.79</v>
      </c>
      <c r="J695" s="415"/>
      <c r="K695" s="415"/>
      <c r="L695" s="415"/>
    </row>
    <row r="696" spans="1:12" ht="10.5" customHeight="1">
      <c r="A696" s="528" t="s">
        <v>266</v>
      </c>
      <c r="B696" s="528"/>
      <c r="C696" s="528" t="s">
        <v>267</v>
      </c>
      <c r="D696" s="528"/>
      <c r="E696" s="528"/>
      <c r="F696" s="528"/>
      <c r="G696" s="415"/>
      <c r="H696" s="415"/>
      <c r="I696" s="415"/>
      <c r="J696" s="415"/>
      <c r="K696" s="415"/>
      <c r="L696" s="415"/>
    </row>
    <row r="697" spans="1:12" ht="12.2" customHeight="1">
      <c r="A697" s="415"/>
      <c r="B697" s="415"/>
      <c r="C697" s="415"/>
      <c r="D697" s="415"/>
      <c r="E697" s="415"/>
      <c r="F697" s="495" t="s">
        <v>278</v>
      </c>
      <c r="G697" s="496">
        <v>0</v>
      </c>
      <c r="H697" s="496">
        <v>0</v>
      </c>
      <c r="I697" s="496">
        <v>0</v>
      </c>
      <c r="J697" s="529">
        <v>0</v>
      </c>
      <c r="K697" s="529"/>
      <c r="L697" s="529"/>
    </row>
    <row r="698" spans="1:12" ht="12.95" customHeight="1">
      <c r="A698" s="497">
        <v>11</v>
      </c>
      <c r="B698" s="498" t="s">
        <v>289</v>
      </c>
      <c r="C698" s="499">
        <v>41415</v>
      </c>
      <c r="D698" s="498" t="s">
        <v>497</v>
      </c>
      <c r="E698" s="499">
        <v>41275</v>
      </c>
      <c r="F698" s="498"/>
      <c r="G698" s="500">
        <v>9481</v>
      </c>
      <c r="H698" s="500">
        <v>0</v>
      </c>
      <c r="I698" s="500">
        <v>9481</v>
      </c>
      <c r="J698" s="527">
        <v>0</v>
      </c>
      <c r="K698" s="527"/>
      <c r="L698" s="415"/>
    </row>
    <row r="699" spans="1:12" ht="12.2" customHeight="1">
      <c r="A699" s="497">
        <v>352</v>
      </c>
      <c r="B699" s="498" t="s">
        <v>283</v>
      </c>
      <c r="C699" s="499">
        <v>41612</v>
      </c>
      <c r="D699" s="530" t="s">
        <v>534</v>
      </c>
      <c r="E699" s="499">
        <v>41521</v>
      </c>
      <c r="F699" s="530" t="s">
        <v>624</v>
      </c>
      <c r="G699" s="500">
        <v>0</v>
      </c>
      <c r="H699" s="500">
        <v>1081</v>
      </c>
      <c r="I699" s="500">
        <v>0</v>
      </c>
      <c r="J699" s="527">
        <v>1081</v>
      </c>
      <c r="K699" s="527"/>
      <c r="L699" s="415"/>
    </row>
    <row r="700" spans="1:12" ht="6" customHeight="1">
      <c r="A700" s="415"/>
      <c r="B700" s="415"/>
      <c r="C700" s="415"/>
      <c r="D700" s="530"/>
      <c r="E700" s="415"/>
      <c r="F700" s="530"/>
      <c r="G700" s="415"/>
      <c r="H700" s="415"/>
      <c r="I700" s="415"/>
      <c r="J700" s="415"/>
      <c r="K700" s="415"/>
      <c r="L700" s="415"/>
    </row>
    <row r="701" spans="1:12" ht="12.95" customHeight="1">
      <c r="A701" s="497">
        <v>251</v>
      </c>
      <c r="B701" s="498" t="s">
        <v>283</v>
      </c>
      <c r="C701" s="499">
        <v>41612</v>
      </c>
      <c r="D701" s="498" t="s">
        <v>535</v>
      </c>
      <c r="E701" s="499">
        <v>41529</v>
      </c>
      <c r="F701" s="498"/>
      <c r="G701" s="500">
        <v>0</v>
      </c>
      <c r="H701" s="500">
        <v>1400</v>
      </c>
      <c r="I701" s="500">
        <v>0</v>
      </c>
      <c r="J701" s="527">
        <v>1400</v>
      </c>
      <c r="K701" s="527"/>
      <c r="L701" s="415"/>
    </row>
    <row r="702" spans="1:12" ht="12.2" customHeight="1">
      <c r="A702" s="497">
        <v>250</v>
      </c>
      <c r="B702" s="498" t="s">
        <v>283</v>
      </c>
      <c r="C702" s="499">
        <v>41612</v>
      </c>
      <c r="D702" s="498" t="s">
        <v>536</v>
      </c>
      <c r="E702" s="499">
        <v>41531</v>
      </c>
      <c r="F702" s="498"/>
      <c r="G702" s="500">
        <v>0</v>
      </c>
      <c r="H702" s="500">
        <v>1400</v>
      </c>
      <c r="I702" s="500">
        <v>0</v>
      </c>
      <c r="J702" s="527">
        <v>1400</v>
      </c>
      <c r="K702" s="527"/>
      <c r="L702" s="415"/>
    </row>
    <row r="703" spans="1:12" ht="12.95" customHeight="1">
      <c r="A703" s="497">
        <v>253</v>
      </c>
      <c r="B703" s="498" t="s">
        <v>283</v>
      </c>
      <c r="C703" s="499">
        <v>41612</v>
      </c>
      <c r="D703" s="498" t="s">
        <v>537</v>
      </c>
      <c r="E703" s="499">
        <v>41535</v>
      </c>
      <c r="F703" s="498"/>
      <c r="G703" s="500">
        <v>0</v>
      </c>
      <c r="H703" s="500">
        <v>1400</v>
      </c>
      <c r="I703" s="500">
        <v>0</v>
      </c>
      <c r="J703" s="527">
        <v>1400</v>
      </c>
      <c r="K703" s="527"/>
      <c r="L703" s="415"/>
    </row>
    <row r="704" spans="1:12" ht="12.95" customHeight="1">
      <c r="A704" s="497">
        <v>249</v>
      </c>
      <c r="B704" s="498" t="s">
        <v>283</v>
      </c>
      <c r="C704" s="499">
        <v>41612</v>
      </c>
      <c r="D704" s="498" t="s">
        <v>538</v>
      </c>
      <c r="E704" s="499">
        <v>41540</v>
      </c>
      <c r="F704" s="498"/>
      <c r="G704" s="500">
        <v>0</v>
      </c>
      <c r="H704" s="500">
        <v>1400</v>
      </c>
      <c r="I704" s="500">
        <v>0</v>
      </c>
      <c r="J704" s="527">
        <v>1400</v>
      </c>
      <c r="K704" s="527"/>
      <c r="L704" s="415"/>
    </row>
    <row r="705" spans="1:12" ht="12.2" customHeight="1">
      <c r="A705" s="497">
        <v>254</v>
      </c>
      <c r="B705" s="498" t="s">
        <v>283</v>
      </c>
      <c r="C705" s="499">
        <v>41612</v>
      </c>
      <c r="D705" s="498" t="s">
        <v>539</v>
      </c>
      <c r="E705" s="499">
        <v>41579</v>
      </c>
      <c r="F705" s="498"/>
      <c r="G705" s="500">
        <v>0</v>
      </c>
      <c r="H705" s="500">
        <v>1400</v>
      </c>
      <c r="I705" s="500">
        <v>0</v>
      </c>
      <c r="J705" s="527">
        <v>1400</v>
      </c>
      <c r="K705" s="527"/>
      <c r="L705" s="415"/>
    </row>
    <row r="706" spans="1:12" ht="12.95" customHeight="1">
      <c r="A706" s="497">
        <v>256</v>
      </c>
      <c r="B706" s="498" t="s">
        <v>283</v>
      </c>
      <c r="C706" s="499">
        <v>41612</v>
      </c>
      <c r="D706" s="498" t="s">
        <v>540</v>
      </c>
      <c r="E706" s="499">
        <v>41579</v>
      </c>
      <c r="F706" s="498"/>
      <c r="G706" s="500">
        <v>0</v>
      </c>
      <c r="H706" s="500">
        <v>1400</v>
      </c>
      <c r="I706" s="500">
        <v>0</v>
      </c>
      <c r="J706" s="527">
        <v>1400</v>
      </c>
      <c r="K706" s="527"/>
      <c r="L706" s="415"/>
    </row>
    <row r="707" spans="1:12" ht="11.25" customHeight="1">
      <c r="A707" s="415"/>
      <c r="B707" s="415"/>
      <c r="C707" s="415"/>
      <c r="D707" s="415"/>
      <c r="E707" s="415"/>
      <c r="F707" s="495" t="s">
        <v>43</v>
      </c>
      <c r="G707" s="496">
        <v>9481</v>
      </c>
      <c r="H707" s="496">
        <v>9481</v>
      </c>
      <c r="I707" s="496">
        <v>9481</v>
      </c>
      <c r="J707" s="529">
        <v>9481</v>
      </c>
      <c r="K707" s="529"/>
      <c r="L707" s="415"/>
    </row>
    <row r="708" spans="1:12" ht="11.25" customHeight="1">
      <c r="A708" s="415"/>
      <c r="B708" s="415"/>
      <c r="C708" s="415"/>
      <c r="D708" s="415"/>
      <c r="E708" s="415"/>
      <c r="F708" s="495" t="s">
        <v>89</v>
      </c>
      <c r="G708" s="415"/>
      <c r="H708" s="415"/>
      <c r="I708" s="415"/>
      <c r="J708" s="415"/>
      <c r="K708" s="415"/>
      <c r="L708" s="415"/>
    </row>
    <row r="709" spans="1:12" ht="10.5" customHeight="1">
      <c r="A709" s="528" t="s">
        <v>142</v>
      </c>
      <c r="B709" s="528"/>
      <c r="C709" s="528" t="s">
        <v>143</v>
      </c>
      <c r="D709" s="528"/>
      <c r="E709" s="528"/>
      <c r="F709" s="528"/>
      <c r="G709" s="415"/>
      <c r="H709" s="415"/>
      <c r="I709" s="415"/>
      <c r="J709" s="415"/>
      <c r="K709" s="415"/>
      <c r="L709" s="415"/>
    </row>
    <row r="710" spans="1:12" ht="12.2" customHeight="1">
      <c r="A710" s="415"/>
      <c r="B710" s="415"/>
      <c r="C710" s="415"/>
      <c r="D710" s="415"/>
      <c r="E710" s="415"/>
      <c r="F710" s="495" t="s">
        <v>278</v>
      </c>
      <c r="G710" s="496">
        <v>0</v>
      </c>
      <c r="H710" s="496">
        <v>0</v>
      </c>
      <c r="I710" s="496">
        <v>0</v>
      </c>
      <c r="J710" s="529">
        <v>0</v>
      </c>
      <c r="K710" s="529"/>
      <c r="L710" s="529"/>
    </row>
    <row r="711" spans="1:12" ht="12.95" customHeight="1">
      <c r="A711" s="497">
        <v>34</v>
      </c>
      <c r="B711" s="498" t="s">
        <v>285</v>
      </c>
      <c r="C711" s="499">
        <v>41416</v>
      </c>
      <c r="D711" s="498" t="s">
        <v>122</v>
      </c>
      <c r="E711" s="499">
        <v>41285</v>
      </c>
      <c r="F711" s="498"/>
      <c r="G711" s="500">
        <v>0</v>
      </c>
      <c r="H711" s="500">
        <v>2483.4899999999998</v>
      </c>
      <c r="I711" s="500">
        <v>0</v>
      </c>
      <c r="J711" s="527">
        <v>2483.4899999999998</v>
      </c>
      <c r="K711" s="527"/>
      <c r="L711" s="415"/>
    </row>
    <row r="712" spans="1:12" ht="12.2" customHeight="1">
      <c r="A712" s="497">
        <v>37</v>
      </c>
      <c r="B712" s="498" t="s">
        <v>285</v>
      </c>
      <c r="C712" s="499">
        <v>41416</v>
      </c>
      <c r="D712" s="498" t="s">
        <v>93</v>
      </c>
      <c r="E712" s="499">
        <v>41302</v>
      </c>
      <c r="F712" s="498"/>
      <c r="G712" s="500">
        <v>0</v>
      </c>
      <c r="H712" s="500">
        <v>34669</v>
      </c>
      <c r="I712" s="500">
        <v>0</v>
      </c>
      <c r="J712" s="527">
        <v>34669</v>
      </c>
      <c r="K712" s="527"/>
      <c r="L712" s="415"/>
    </row>
    <row r="713" spans="1:12" ht="12.95" customHeight="1">
      <c r="A713" s="497">
        <v>98</v>
      </c>
      <c r="B713" s="498" t="s">
        <v>280</v>
      </c>
      <c r="C713" s="499">
        <v>41416</v>
      </c>
      <c r="D713" s="498" t="s">
        <v>98</v>
      </c>
      <c r="E713" s="499">
        <v>41302</v>
      </c>
      <c r="F713" s="498"/>
      <c r="G713" s="500">
        <v>35178.572999999997</v>
      </c>
      <c r="H713" s="500">
        <v>0</v>
      </c>
      <c r="I713" s="500">
        <v>35178.572999999997</v>
      </c>
      <c r="J713" s="527">
        <v>0</v>
      </c>
      <c r="K713" s="527"/>
      <c r="L713" s="415"/>
    </row>
    <row r="714" spans="1:12" ht="12.2" customHeight="1">
      <c r="A714" s="497">
        <v>40</v>
      </c>
      <c r="B714" s="498" t="s">
        <v>285</v>
      </c>
      <c r="C714" s="499">
        <v>41416</v>
      </c>
      <c r="D714" s="498" t="s">
        <v>97</v>
      </c>
      <c r="E714" s="499">
        <v>41326</v>
      </c>
      <c r="F714" s="498"/>
      <c r="G714" s="500">
        <v>0</v>
      </c>
      <c r="H714" s="500">
        <v>34669</v>
      </c>
      <c r="I714" s="500">
        <v>0</v>
      </c>
      <c r="J714" s="527">
        <v>34669</v>
      </c>
      <c r="K714" s="527"/>
      <c r="L714" s="415"/>
    </row>
    <row r="715" spans="1:12" ht="12.95" customHeight="1">
      <c r="A715" s="497">
        <v>99</v>
      </c>
      <c r="B715" s="498" t="s">
        <v>280</v>
      </c>
      <c r="C715" s="499">
        <v>41416</v>
      </c>
      <c r="D715" s="498" t="s">
        <v>101</v>
      </c>
      <c r="E715" s="499">
        <v>41326</v>
      </c>
      <c r="F715" s="498"/>
      <c r="G715" s="500">
        <v>35149.639000000003</v>
      </c>
      <c r="H715" s="500">
        <v>0</v>
      </c>
      <c r="I715" s="500">
        <v>35149.639000000003</v>
      </c>
      <c r="J715" s="527">
        <v>0</v>
      </c>
      <c r="K715" s="527"/>
      <c r="L715" s="415"/>
    </row>
    <row r="716" spans="1:12" ht="12.95" customHeight="1">
      <c r="A716" s="497">
        <v>44</v>
      </c>
      <c r="B716" s="498" t="s">
        <v>285</v>
      </c>
      <c r="C716" s="499">
        <v>41416</v>
      </c>
      <c r="D716" s="498" t="s">
        <v>101</v>
      </c>
      <c r="E716" s="499">
        <v>41332</v>
      </c>
      <c r="F716" s="498"/>
      <c r="G716" s="500">
        <v>0</v>
      </c>
      <c r="H716" s="500">
        <v>32300</v>
      </c>
      <c r="I716" s="500">
        <v>0</v>
      </c>
      <c r="J716" s="527">
        <v>32300</v>
      </c>
      <c r="K716" s="527"/>
      <c r="L716" s="415"/>
    </row>
    <row r="717" spans="1:12" ht="12.2" customHeight="1">
      <c r="A717" s="497">
        <v>100</v>
      </c>
      <c r="B717" s="498" t="s">
        <v>280</v>
      </c>
      <c r="C717" s="499">
        <v>41416</v>
      </c>
      <c r="D717" s="498" t="s">
        <v>99</v>
      </c>
      <c r="E717" s="499">
        <v>41332</v>
      </c>
      <c r="F717" s="498"/>
      <c r="G717" s="500">
        <v>32764.738000000001</v>
      </c>
      <c r="H717" s="500">
        <v>0</v>
      </c>
      <c r="I717" s="500">
        <v>32764.738000000001</v>
      </c>
      <c r="J717" s="527">
        <v>0</v>
      </c>
      <c r="K717" s="527"/>
      <c r="L717" s="415"/>
    </row>
    <row r="718" spans="1:12" ht="12.95" customHeight="1">
      <c r="A718" s="497">
        <v>74</v>
      </c>
      <c r="B718" s="498" t="s">
        <v>285</v>
      </c>
      <c r="C718" s="499">
        <v>41416</v>
      </c>
      <c r="D718" s="498" t="s">
        <v>397</v>
      </c>
      <c r="E718" s="499">
        <v>41340</v>
      </c>
      <c r="F718" s="498"/>
      <c r="G718" s="500">
        <v>0</v>
      </c>
      <c r="H718" s="500">
        <v>247511</v>
      </c>
      <c r="I718" s="500">
        <v>0</v>
      </c>
      <c r="J718" s="527">
        <v>247511</v>
      </c>
      <c r="K718" s="527"/>
      <c r="L718" s="415"/>
    </row>
    <row r="719" spans="1:12" ht="12.2" customHeight="1">
      <c r="A719" s="497">
        <v>75</v>
      </c>
      <c r="B719" s="498" t="s">
        <v>285</v>
      </c>
      <c r="C719" s="499">
        <v>41416</v>
      </c>
      <c r="D719" s="498" t="s">
        <v>127</v>
      </c>
      <c r="E719" s="499">
        <v>41340</v>
      </c>
      <c r="F719" s="498"/>
      <c r="G719" s="500">
        <v>0</v>
      </c>
      <c r="H719" s="500">
        <v>20000</v>
      </c>
      <c r="I719" s="500">
        <v>0</v>
      </c>
      <c r="J719" s="527">
        <v>20000</v>
      </c>
      <c r="K719" s="527"/>
      <c r="L719" s="415"/>
    </row>
    <row r="720" spans="1:12" ht="12.95" customHeight="1">
      <c r="A720" s="497">
        <v>101</v>
      </c>
      <c r="B720" s="498" t="s">
        <v>280</v>
      </c>
      <c r="C720" s="499">
        <v>41416</v>
      </c>
      <c r="D720" s="498" t="s">
        <v>131</v>
      </c>
      <c r="E720" s="499">
        <v>41340</v>
      </c>
      <c r="F720" s="498"/>
      <c r="G720" s="500">
        <v>248560.93400000001</v>
      </c>
      <c r="H720" s="500">
        <v>0</v>
      </c>
      <c r="I720" s="500">
        <v>248560.93400000001</v>
      </c>
      <c r="J720" s="527">
        <v>0</v>
      </c>
      <c r="K720" s="527"/>
      <c r="L720" s="415"/>
    </row>
    <row r="721" spans="1:12" ht="12.2" customHeight="1">
      <c r="A721" s="497">
        <v>102</v>
      </c>
      <c r="B721" s="498" t="s">
        <v>280</v>
      </c>
      <c r="C721" s="499">
        <v>41416</v>
      </c>
      <c r="D721" s="498" t="s">
        <v>94</v>
      </c>
      <c r="E721" s="499">
        <v>41340</v>
      </c>
      <c r="F721" s="498"/>
      <c r="G721" s="500">
        <v>20084.208999999999</v>
      </c>
      <c r="H721" s="500">
        <v>0</v>
      </c>
      <c r="I721" s="500">
        <v>20084.208999999999</v>
      </c>
      <c r="J721" s="527">
        <v>0</v>
      </c>
      <c r="K721" s="527"/>
      <c r="L721" s="415"/>
    </row>
    <row r="722" spans="1:12" ht="12.95" customHeight="1">
      <c r="A722" s="497">
        <v>79</v>
      </c>
      <c r="B722" s="498" t="s">
        <v>285</v>
      </c>
      <c r="C722" s="499">
        <v>41416</v>
      </c>
      <c r="D722" s="498" t="s">
        <v>484</v>
      </c>
      <c r="E722" s="499">
        <v>41368</v>
      </c>
      <c r="F722" s="498"/>
      <c r="G722" s="500">
        <v>0</v>
      </c>
      <c r="H722" s="500">
        <v>36883</v>
      </c>
      <c r="I722" s="500">
        <v>0</v>
      </c>
      <c r="J722" s="527">
        <v>36883</v>
      </c>
      <c r="K722" s="527"/>
      <c r="L722" s="415"/>
    </row>
    <row r="723" spans="1:12" ht="12.95" customHeight="1">
      <c r="A723" s="497">
        <v>106</v>
      </c>
      <c r="B723" s="498" t="s">
        <v>280</v>
      </c>
      <c r="C723" s="499">
        <v>41416</v>
      </c>
      <c r="D723" s="498" t="s">
        <v>113</v>
      </c>
      <c r="E723" s="499">
        <v>41368</v>
      </c>
      <c r="F723" s="498"/>
      <c r="G723" s="500">
        <v>37425.802000000003</v>
      </c>
      <c r="H723" s="500">
        <v>0</v>
      </c>
      <c r="I723" s="500">
        <v>37425.802000000003</v>
      </c>
      <c r="J723" s="527">
        <v>0</v>
      </c>
      <c r="K723" s="527"/>
      <c r="L723" s="415"/>
    </row>
    <row r="724" spans="1:12" ht="12.2" customHeight="1">
      <c r="A724" s="497">
        <v>80</v>
      </c>
      <c r="B724" s="498" t="s">
        <v>285</v>
      </c>
      <c r="C724" s="499">
        <v>41416</v>
      </c>
      <c r="D724" s="498" t="s">
        <v>503</v>
      </c>
      <c r="E724" s="499">
        <v>41386</v>
      </c>
      <c r="F724" s="498"/>
      <c r="G724" s="500">
        <v>0</v>
      </c>
      <c r="H724" s="500">
        <v>124500</v>
      </c>
      <c r="I724" s="500">
        <v>0</v>
      </c>
      <c r="J724" s="527">
        <v>124500</v>
      </c>
      <c r="K724" s="527"/>
      <c r="L724" s="415"/>
    </row>
    <row r="725" spans="1:12" ht="12.95" customHeight="1">
      <c r="A725" s="497">
        <v>121</v>
      </c>
      <c r="B725" s="498" t="s">
        <v>280</v>
      </c>
      <c r="C725" s="499">
        <v>41416</v>
      </c>
      <c r="D725" s="498" t="s">
        <v>103</v>
      </c>
      <c r="E725" s="499">
        <v>41386</v>
      </c>
      <c r="F725" s="498"/>
      <c r="G725" s="500">
        <v>125860.954</v>
      </c>
      <c r="H725" s="500">
        <v>0</v>
      </c>
      <c r="I725" s="500">
        <v>125860.954</v>
      </c>
      <c r="J725" s="527">
        <v>0</v>
      </c>
      <c r="K725" s="527"/>
      <c r="L725" s="415"/>
    </row>
    <row r="726" spans="1:12" ht="12.2" customHeight="1">
      <c r="A726" s="497">
        <v>158</v>
      </c>
      <c r="B726" s="498" t="s">
        <v>280</v>
      </c>
      <c r="C726" s="499">
        <v>41513</v>
      </c>
      <c r="D726" s="498" t="s">
        <v>476</v>
      </c>
      <c r="E726" s="499">
        <v>41414</v>
      </c>
      <c r="F726" s="498"/>
      <c r="G726" s="500">
        <v>10531.867</v>
      </c>
      <c r="H726" s="500">
        <v>0</v>
      </c>
      <c r="I726" s="500">
        <v>10531.867</v>
      </c>
      <c r="J726" s="527">
        <v>0</v>
      </c>
      <c r="K726" s="527"/>
      <c r="L726" s="415"/>
    </row>
    <row r="727" spans="1:12" ht="12.95" customHeight="1">
      <c r="A727" s="497">
        <v>357</v>
      </c>
      <c r="B727" s="498" t="s">
        <v>285</v>
      </c>
      <c r="C727" s="499">
        <v>41704</v>
      </c>
      <c r="D727" s="498" t="s">
        <v>615</v>
      </c>
      <c r="E727" s="499">
        <v>41414</v>
      </c>
      <c r="F727" s="498" t="s">
        <v>616</v>
      </c>
      <c r="G727" s="500">
        <v>0</v>
      </c>
      <c r="H727" s="500">
        <v>10370</v>
      </c>
      <c r="I727" s="500">
        <v>0</v>
      </c>
      <c r="J727" s="527">
        <v>10370</v>
      </c>
      <c r="K727" s="527"/>
      <c r="L727" s="415"/>
    </row>
    <row r="728" spans="1:12" ht="12.2" customHeight="1">
      <c r="A728" s="497">
        <v>361</v>
      </c>
      <c r="B728" s="498" t="s">
        <v>285</v>
      </c>
      <c r="C728" s="499">
        <v>41704</v>
      </c>
      <c r="D728" s="498" t="s">
        <v>617</v>
      </c>
      <c r="E728" s="499">
        <v>41452</v>
      </c>
      <c r="F728" s="498" t="s">
        <v>616</v>
      </c>
      <c r="G728" s="500">
        <v>0</v>
      </c>
      <c r="H728" s="500">
        <v>8500</v>
      </c>
      <c r="I728" s="500">
        <v>0</v>
      </c>
      <c r="J728" s="527">
        <v>8500</v>
      </c>
      <c r="K728" s="527"/>
      <c r="L728" s="415"/>
    </row>
    <row r="729" spans="1:12" ht="12.95" customHeight="1">
      <c r="A729" s="497">
        <v>367</v>
      </c>
      <c r="B729" s="498" t="s">
        <v>280</v>
      </c>
      <c r="C729" s="499">
        <v>41513</v>
      </c>
      <c r="D729" s="498" t="s">
        <v>473</v>
      </c>
      <c r="E729" s="499">
        <v>41452</v>
      </c>
      <c r="F729" s="530" t="s">
        <v>622</v>
      </c>
      <c r="G729" s="500">
        <v>8629.51</v>
      </c>
      <c r="H729" s="500">
        <v>0</v>
      </c>
      <c r="I729" s="500">
        <v>8629.51</v>
      </c>
      <c r="J729" s="527">
        <v>0</v>
      </c>
      <c r="K729" s="527"/>
      <c r="L729" s="415"/>
    </row>
    <row r="730" spans="1:12" ht="14.45" customHeight="1">
      <c r="A730" s="415"/>
      <c r="B730" s="415"/>
      <c r="C730" s="415"/>
      <c r="D730" s="415"/>
      <c r="E730" s="415"/>
      <c r="F730" s="530"/>
      <c r="G730" s="415"/>
      <c r="H730" s="415"/>
      <c r="I730" s="415"/>
      <c r="J730" s="415"/>
      <c r="K730" s="415"/>
      <c r="L730" s="415"/>
    </row>
    <row r="731" spans="1:12" ht="12.95" customHeight="1">
      <c r="A731" s="497">
        <v>363</v>
      </c>
      <c r="B731" s="498" t="s">
        <v>285</v>
      </c>
      <c r="C731" s="499">
        <v>41704</v>
      </c>
      <c r="D731" s="498" t="s">
        <v>620</v>
      </c>
      <c r="E731" s="499">
        <v>41457</v>
      </c>
      <c r="F731" s="498" t="s">
        <v>616</v>
      </c>
      <c r="G731" s="500">
        <v>0</v>
      </c>
      <c r="H731" s="500">
        <v>1808</v>
      </c>
      <c r="I731" s="500">
        <v>0</v>
      </c>
      <c r="J731" s="527">
        <v>1808</v>
      </c>
      <c r="K731" s="527"/>
      <c r="L731" s="415"/>
    </row>
    <row r="732" spans="1:12" ht="12.2" customHeight="1">
      <c r="A732" s="497">
        <v>368</v>
      </c>
      <c r="B732" s="498" t="s">
        <v>280</v>
      </c>
      <c r="C732" s="499">
        <v>41513</v>
      </c>
      <c r="D732" s="498" t="s">
        <v>505</v>
      </c>
      <c r="E732" s="499">
        <v>41457</v>
      </c>
      <c r="F732" s="530" t="s">
        <v>623</v>
      </c>
      <c r="G732" s="500">
        <v>1832.17</v>
      </c>
      <c r="H732" s="500">
        <v>0</v>
      </c>
      <c r="I732" s="500">
        <v>1832.17</v>
      </c>
      <c r="J732" s="527">
        <v>0</v>
      </c>
      <c r="K732" s="527"/>
      <c r="L732" s="415"/>
    </row>
    <row r="733" spans="1:12" ht="6" customHeight="1">
      <c r="A733" s="415"/>
      <c r="B733" s="415"/>
      <c r="C733" s="415"/>
      <c r="D733" s="415"/>
      <c r="E733" s="415"/>
      <c r="F733" s="530"/>
      <c r="G733" s="415"/>
      <c r="H733" s="415"/>
      <c r="I733" s="415"/>
      <c r="J733" s="415"/>
      <c r="K733" s="415"/>
      <c r="L733" s="415"/>
    </row>
    <row r="734" spans="1:12" ht="12.95" customHeight="1">
      <c r="A734" s="497">
        <v>178</v>
      </c>
      <c r="B734" s="498" t="s">
        <v>280</v>
      </c>
      <c r="C734" s="499">
        <v>41513</v>
      </c>
      <c r="D734" s="498" t="s">
        <v>508</v>
      </c>
      <c r="E734" s="499">
        <v>41473</v>
      </c>
      <c r="F734" s="498"/>
      <c r="G734" s="500">
        <v>8624.5959999999995</v>
      </c>
      <c r="H734" s="500">
        <v>0</v>
      </c>
      <c r="I734" s="500">
        <v>8624.5959999999995</v>
      </c>
      <c r="J734" s="527">
        <v>0</v>
      </c>
      <c r="K734" s="527"/>
      <c r="L734" s="415"/>
    </row>
    <row r="735" spans="1:12" ht="12.2" customHeight="1">
      <c r="A735" s="497">
        <v>364</v>
      </c>
      <c r="B735" s="498" t="s">
        <v>285</v>
      </c>
      <c r="C735" s="499">
        <v>41704</v>
      </c>
      <c r="D735" s="498" t="s">
        <v>621</v>
      </c>
      <c r="E735" s="499">
        <v>41473</v>
      </c>
      <c r="F735" s="498" t="s">
        <v>616</v>
      </c>
      <c r="G735" s="500">
        <v>0</v>
      </c>
      <c r="H735" s="500">
        <v>8500</v>
      </c>
      <c r="I735" s="500">
        <v>0</v>
      </c>
      <c r="J735" s="527">
        <v>8500</v>
      </c>
      <c r="K735" s="527"/>
      <c r="L735" s="415"/>
    </row>
    <row r="736" spans="1:12" ht="12.95" customHeight="1">
      <c r="A736" s="497">
        <v>189</v>
      </c>
      <c r="B736" s="498" t="s">
        <v>285</v>
      </c>
      <c r="C736" s="499">
        <v>41558</v>
      </c>
      <c r="D736" s="498" t="s">
        <v>508</v>
      </c>
      <c r="E736" s="499">
        <v>41505</v>
      </c>
      <c r="F736" s="498"/>
      <c r="G736" s="500">
        <v>0</v>
      </c>
      <c r="H736" s="500">
        <v>8239.0499999999993</v>
      </c>
      <c r="I736" s="500">
        <v>0</v>
      </c>
      <c r="J736" s="527">
        <v>8239.0499999999993</v>
      </c>
      <c r="K736" s="527"/>
      <c r="L736" s="415"/>
    </row>
    <row r="737" spans="1:12" ht="12.2" customHeight="1">
      <c r="A737" s="497">
        <v>199</v>
      </c>
      <c r="B737" s="498" t="s">
        <v>280</v>
      </c>
      <c r="C737" s="499">
        <v>41558</v>
      </c>
      <c r="D737" s="498" t="s">
        <v>522</v>
      </c>
      <c r="E737" s="499">
        <v>41505</v>
      </c>
      <c r="F737" s="498"/>
      <c r="G737" s="500">
        <v>8365.598</v>
      </c>
      <c r="H737" s="500">
        <v>0</v>
      </c>
      <c r="I737" s="500">
        <v>8365.598</v>
      </c>
      <c r="J737" s="527">
        <v>0</v>
      </c>
      <c r="K737" s="527"/>
      <c r="L737" s="415"/>
    </row>
    <row r="738" spans="1:12" ht="12.95" customHeight="1">
      <c r="A738" s="497">
        <v>191</v>
      </c>
      <c r="B738" s="498" t="s">
        <v>285</v>
      </c>
      <c r="C738" s="499">
        <v>41558</v>
      </c>
      <c r="D738" s="498" t="s">
        <v>399</v>
      </c>
      <c r="E738" s="499">
        <v>41541</v>
      </c>
      <c r="F738" s="498"/>
      <c r="G738" s="500">
        <v>0</v>
      </c>
      <c r="H738" s="500">
        <v>8370</v>
      </c>
      <c r="I738" s="500">
        <v>0</v>
      </c>
      <c r="J738" s="527">
        <v>8370</v>
      </c>
      <c r="K738" s="527"/>
      <c r="L738" s="415"/>
    </row>
    <row r="739" spans="1:12" ht="12.95" customHeight="1">
      <c r="A739" s="497">
        <v>207</v>
      </c>
      <c r="B739" s="498" t="s">
        <v>280</v>
      </c>
      <c r="C739" s="499">
        <v>41558</v>
      </c>
      <c r="D739" s="498" t="s">
        <v>525</v>
      </c>
      <c r="E739" s="499">
        <v>41541</v>
      </c>
      <c r="F739" s="498"/>
      <c r="G739" s="500">
        <v>8493.4290000000001</v>
      </c>
      <c r="H739" s="500">
        <v>0</v>
      </c>
      <c r="I739" s="500">
        <v>8493.4290000000001</v>
      </c>
      <c r="J739" s="527">
        <v>0</v>
      </c>
      <c r="K739" s="527"/>
      <c r="L739" s="415"/>
    </row>
    <row r="740" spans="1:12" ht="12.2" customHeight="1">
      <c r="A740" s="497">
        <v>218</v>
      </c>
      <c r="B740" s="498" t="s">
        <v>285</v>
      </c>
      <c r="C740" s="499">
        <v>41592</v>
      </c>
      <c r="D740" s="498" t="s">
        <v>509</v>
      </c>
      <c r="E740" s="499">
        <v>41564</v>
      </c>
      <c r="F740" s="498"/>
      <c r="G740" s="500">
        <v>0</v>
      </c>
      <c r="H740" s="500">
        <v>11000</v>
      </c>
      <c r="I740" s="500">
        <v>0</v>
      </c>
      <c r="J740" s="527">
        <v>11000</v>
      </c>
      <c r="K740" s="527"/>
      <c r="L740" s="415"/>
    </row>
    <row r="741" spans="1:12" ht="12.95" customHeight="1">
      <c r="A741" s="497">
        <v>225</v>
      </c>
      <c r="B741" s="498" t="s">
        <v>280</v>
      </c>
      <c r="C741" s="499">
        <v>41592</v>
      </c>
      <c r="D741" s="498" t="s">
        <v>511</v>
      </c>
      <c r="E741" s="499">
        <v>41564</v>
      </c>
      <c r="F741" s="498"/>
      <c r="G741" s="500">
        <v>11151.6034</v>
      </c>
      <c r="H741" s="500">
        <v>0</v>
      </c>
      <c r="I741" s="500">
        <v>11151.6034</v>
      </c>
      <c r="J741" s="527">
        <v>0</v>
      </c>
      <c r="K741" s="527"/>
      <c r="L741" s="415"/>
    </row>
    <row r="742" spans="1:12" ht="12.2" customHeight="1">
      <c r="A742" s="497">
        <v>268</v>
      </c>
      <c r="B742" s="498" t="s">
        <v>280</v>
      </c>
      <c r="C742" s="499">
        <v>41656</v>
      </c>
      <c r="D742" s="498" t="s">
        <v>109</v>
      </c>
      <c r="E742" s="499">
        <v>41596</v>
      </c>
      <c r="F742" s="498"/>
      <c r="G742" s="500">
        <v>7811.3868000000002</v>
      </c>
      <c r="H742" s="500">
        <v>0</v>
      </c>
      <c r="I742" s="500">
        <v>7811.3868000000002</v>
      </c>
      <c r="J742" s="527">
        <v>0</v>
      </c>
      <c r="K742" s="527"/>
      <c r="L742" s="415"/>
    </row>
    <row r="743" spans="1:12" ht="12.95" customHeight="1">
      <c r="A743" s="497">
        <v>285</v>
      </c>
      <c r="B743" s="498" t="s">
        <v>285</v>
      </c>
      <c r="C743" s="499">
        <v>41656</v>
      </c>
      <c r="D743" s="498" t="s">
        <v>510</v>
      </c>
      <c r="E743" s="499">
        <v>41596</v>
      </c>
      <c r="F743" s="498"/>
      <c r="G743" s="500">
        <v>0</v>
      </c>
      <c r="H743" s="500">
        <v>7700</v>
      </c>
      <c r="I743" s="500">
        <v>0</v>
      </c>
      <c r="J743" s="527">
        <v>7700</v>
      </c>
      <c r="K743" s="527"/>
      <c r="L743" s="415"/>
    </row>
    <row r="744" spans="1:12" ht="12.2" customHeight="1">
      <c r="A744" s="497">
        <v>286</v>
      </c>
      <c r="B744" s="498" t="s">
        <v>285</v>
      </c>
      <c r="C744" s="499">
        <v>41656</v>
      </c>
      <c r="D744" s="498" t="s">
        <v>511</v>
      </c>
      <c r="E744" s="499">
        <v>41628</v>
      </c>
      <c r="F744" s="498"/>
      <c r="G744" s="500">
        <v>0</v>
      </c>
      <c r="H744" s="500">
        <v>8334.3799999999992</v>
      </c>
      <c r="I744" s="500">
        <v>0</v>
      </c>
      <c r="J744" s="527">
        <v>8334.3799999999992</v>
      </c>
      <c r="K744" s="527"/>
      <c r="L744" s="415"/>
    </row>
    <row r="745" spans="1:12" ht="12.95" customHeight="1">
      <c r="A745" s="497">
        <v>372</v>
      </c>
      <c r="B745" s="498" t="s">
        <v>279</v>
      </c>
      <c r="C745" s="499">
        <v>41704</v>
      </c>
      <c r="D745" s="498" t="s">
        <v>95</v>
      </c>
      <c r="E745" s="499">
        <v>41639</v>
      </c>
      <c r="F745" s="498" t="s">
        <v>625</v>
      </c>
      <c r="G745" s="500">
        <v>5371.9107999999496</v>
      </c>
      <c r="H745" s="500">
        <v>0</v>
      </c>
      <c r="I745" s="500">
        <v>5371.9107999999496</v>
      </c>
      <c r="J745" s="527">
        <v>0</v>
      </c>
      <c r="K745" s="527"/>
      <c r="L745" s="415"/>
    </row>
    <row r="746" spans="1:12" ht="11.25" customHeight="1">
      <c r="A746" s="415"/>
      <c r="B746" s="415"/>
      <c r="C746" s="415"/>
      <c r="D746" s="415"/>
      <c r="E746" s="415"/>
      <c r="F746" s="495" t="s">
        <v>43</v>
      </c>
      <c r="G746" s="496">
        <v>605836.92000000004</v>
      </c>
      <c r="H746" s="496">
        <v>605836.92000000004</v>
      </c>
      <c r="I746" s="496">
        <v>605836.92000000004</v>
      </c>
      <c r="J746" s="529">
        <v>605836.92000000004</v>
      </c>
      <c r="K746" s="529"/>
      <c r="L746" s="415"/>
    </row>
    <row r="747" spans="1:12" ht="11.25" customHeight="1">
      <c r="A747" s="415"/>
      <c r="B747" s="415"/>
      <c r="C747" s="415"/>
      <c r="D747" s="415"/>
      <c r="E747" s="415"/>
      <c r="F747" s="495" t="s">
        <v>89</v>
      </c>
      <c r="G747" s="415"/>
      <c r="H747" s="501">
        <v>0</v>
      </c>
      <c r="I747" s="415"/>
      <c r="J747" s="501">
        <v>0</v>
      </c>
      <c r="K747" s="415"/>
      <c r="L747" s="415"/>
    </row>
    <row r="748" spans="1:12" ht="10.5" customHeight="1">
      <c r="A748" s="528" t="s">
        <v>541</v>
      </c>
      <c r="B748" s="528"/>
      <c r="C748" s="528" t="s">
        <v>542</v>
      </c>
      <c r="D748" s="528"/>
      <c r="E748" s="528"/>
      <c r="F748" s="528"/>
      <c r="G748" s="415"/>
      <c r="H748" s="415"/>
      <c r="I748" s="415"/>
      <c r="J748" s="415"/>
      <c r="K748" s="415"/>
      <c r="L748" s="415"/>
    </row>
    <row r="749" spans="1:12" ht="12.2" customHeight="1">
      <c r="A749" s="415"/>
      <c r="B749" s="415"/>
      <c r="C749" s="415"/>
      <c r="D749" s="415"/>
      <c r="E749" s="415"/>
      <c r="F749" s="495" t="s">
        <v>278</v>
      </c>
      <c r="G749" s="496">
        <v>0</v>
      </c>
      <c r="H749" s="496">
        <v>0</v>
      </c>
      <c r="I749" s="496">
        <v>0</v>
      </c>
      <c r="J749" s="529">
        <v>0</v>
      </c>
      <c r="K749" s="529"/>
      <c r="L749" s="529"/>
    </row>
    <row r="750" spans="1:12" ht="12.95" customHeight="1">
      <c r="A750" s="497">
        <v>428</v>
      </c>
      <c r="B750" s="498" t="s">
        <v>90</v>
      </c>
      <c r="C750" s="499">
        <v>41418</v>
      </c>
      <c r="D750" s="498" t="s">
        <v>372</v>
      </c>
      <c r="E750" s="499">
        <v>41405</v>
      </c>
      <c r="F750" s="498"/>
      <c r="G750" s="500">
        <v>9827232.0700000003</v>
      </c>
      <c r="H750" s="500">
        <v>0</v>
      </c>
      <c r="I750" s="500">
        <v>9827232.0700000003</v>
      </c>
      <c r="J750" s="527">
        <v>0</v>
      </c>
      <c r="K750" s="527"/>
      <c r="L750" s="415"/>
    </row>
    <row r="751" spans="1:12" ht="12.2" customHeight="1">
      <c r="A751" s="497">
        <v>431</v>
      </c>
      <c r="B751" s="498" t="s">
        <v>279</v>
      </c>
      <c r="C751" s="499">
        <v>41712</v>
      </c>
      <c r="D751" s="498" t="s">
        <v>136</v>
      </c>
      <c r="E751" s="499">
        <v>41639</v>
      </c>
      <c r="F751" s="498" t="s">
        <v>781</v>
      </c>
      <c r="G751" s="500">
        <v>9034875</v>
      </c>
      <c r="H751" s="500">
        <v>0</v>
      </c>
      <c r="I751" s="500">
        <v>9034875</v>
      </c>
      <c r="J751" s="527">
        <v>0</v>
      </c>
      <c r="K751" s="527"/>
      <c r="L751" s="415"/>
    </row>
    <row r="752" spans="1:12" ht="12.2" customHeight="1">
      <c r="A752" s="415"/>
      <c r="B752" s="415"/>
      <c r="C752" s="415"/>
      <c r="D752" s="415"/>
      <c r="E752" s="415"/>
      <c r="F752" s="495" t="s">
        <v>43</v>
      </c>
      <c r="G752" s="496">
        <v>18862107.07</v>
      </c>
      <c r="H752" s="496">
        <v>0</v>
      </c>
      <c r="I752" s="496">
        <v>18862107.07</v>
      </c>
      <c r="J752" s="529">
        <v>0</v>
      </c>
      <c r="K752" s="529"/>
      <c r="L752" s="415"/>
    </row>
    <row r="753" spans="1:12" ht="11.25" customHeight="1">
      <c r="A753" s="415"/>
      <c r="B753" s="415"/>
      <c r="C753" s="415"/>
      <c r="D753" s="415"/>
      <c r="E753" s="415"/>
      <c r="F753" s="495" t="s">
        <v>89</v>
      </c>
      <c r="G753" s="501">
        <v>18862107.07</v>
      </c>
      <c r="H753" s="415"/>
      <c r="I753" s="501">
        <v>18862107.07</v>
      </c>
      <c r="J753" s="415"/>
      <c r="K753" s="415"/>
      <c r="L753" s="415"/>
    </row>
    <row r="754" spans="1:12" ht="10.5" customHeight="1">
      <c r="A754" s="528" t="s">
        <v>144</v>
      </c>
      <c r="B754" s="528"/>
      <c r="C754" s="528" t="s">
        <v>81</v>
      </c>
      <c r="D754" s="528"/>
      <c r="E754" s="528"/>
      <c r="F754" s="528"/>
      <c r="G754" s="415"/>
      <c r="H754" s="415"/>
      <c r="I754" s="415"/>
      <c r="J754" s="415"/>
      <c r="K754" s="415"/>
      <c r="L754" s="415"/>
    </row>
    <row r="755" spans="1:12" ht="12.2" customHeight="1">
      <c r="A755" s="415"/>
      <c r="B755" s="415"/>
      <c r="C755" s="415"/>
      <c r="D755" s="415"/>
      <c r="E755" s="415"/>
      <c r="F755" s="495" t="s">
        <v>278</v>
      </c>
      <c r="G755" s="496">
        <v>0</v>
      </c>
      <c r="H755" s="496">
        <v>0</v>
      </c>
      <c r="I755" s="496">
        <v>0</v>
      </c>
      <c r="J755" s="529">
        <v>0</v>
      </c>
      <c r="K755" s="529"/>
      <c r="L755" s="529"/>
    </row>
    <row r="756" spans="1:12" ht="12.2" customHeight="1">
      <c r="A756" s="497">
        <v>370</v>
      </c>
      <c r="B756" s="498" t="s">
        <v>90</v>
      </c>
      <c r="C756" s="499">
        <v>41563</v>
      </c>
      <c r="D756" s="498" t="s">
        <v>128</v>
      </c>
      <c r="E756" s="499">
        <v>41306</v>
      </c>
      <c r="F756" s="498"/>
      <c r="G756" s="500">
        <v>84351.879300000001</v>
      </c>
      <c r="H756" s="500">
        <v>0</v>
      </c>
      <c r="I756" s="500">
        <v>84351.879300000001</v>
      </c>
      <c r="J756" s="527">
        <v>0</v>
      </c>
      <c r="K756" s="527"/>
      <c r="L756" s="415"/>
    </row>
    <row r="757" spans="1:12" ht="12.95" customHeight="1">
      <c r="A757" s="497">
        <v>371</v>
      </c>
      <c r="B757" s="498" t="s">
        <v>90</v>
      </c>
      <c r="C757" s="499">
        <v>41563</v>
      </c>
      <c r="D757" s="498" t="s">
        <v>449</v>
      </c>
      <c r="E757" s="499">
        <v>41306</v>
      </c>
      <c r="F757" s="498"/>
      <c r="G757" s="500">
        <v>87564.765599999999</v>
      </c>
      <c r="H757" s="500">
        <v>0</v>
      </c>
      <c r="I757" s="500">
        <v>87564.765599999999</v>
      </c>
      <c r="J757" s="527">
        <v>0</v>
      </c>
      <c r="K757" s="527"/>
      <c r="L757" s="415"/>
    </row>
    <row r="758" spans="1:12" ht="12.2" customHeight="1">
      <c r="A758" s="497">
        <v>187</v>
      </c>
      <c r="B758" s="498" t="s">
        <v>90</v>
      </c>
      <c r="C758" s="499">
        <v>41548</v>
      </c>
      <c r="D758" s="498" t="s">
        <v>119</v>
      </c>
      <c r="E758" s="499">
        <v>41541</v>
      </c>
      <c r="F758" s="498"/>
      <c r="G758" s="500">
        <v>1880.0631999999998</v>
      </c>
      <c r="H758" s="500">
        <v>0</v>
      </c>
      <c r="I758" s="500">
        <v>1880.0631999999998</v>
      </c>
      <c r="J758" s="527">
        <v>0</v>
      </c>
      <c r="K758" s="527"/>
      <c r="L758" s="415"/>
    </row>
    <row r="759" spans="1:12" ht="12.95" customHeight="1">
      <c r="A759" s="497">
        <v>350</v>
      </c>
      <c r="B759" s="498" t="s">
        <v>90</v>
      </c>
      <c r="C759" s="499">
        <v>41704</v>
      </c>
      <c r="D759" s="498" t="s">
        <v>603</v>
      </c>
      <c r="E759" s="499">
        <v>41639</v>
      </c>
      <c r="F759" s="498"/>
      <c r="G759" s="500">
        <v>-87922.223999999987</v>
      </c>
      <c r="H759" s="500">
        <v>0</v>
      </c>
      <c r="I759" s="500">
        <v>-87922.223999999987</v>
      </c>
      <c r="J759" s="527">
        <v>0</v>
      </c>
      <c r="K759" s="527"/>
      <c r="L759" s="415"/>
    </row>
    <row r="760" spans="1:12" ht="12.95" customHeight="1">
      <c r="A760" s="497">
        <v>351</v>
      </c>
      <c r="B760" s="498" t="s">
        <v>90</v>
      </c>
      <c r="C760" s="499">
        <v>41704</v>
      </c>
      <c r="D760" s="498" t="s">
        <v>104</v>
      </c>
      <c r="E760" s="499">
        <v>41639</v>
      </c>
      <c r="F760" s="498"/>
      <c r="G760" s="500">
        <v>-84694.819999999992</v>
      </c>
      <c r="H760" s="500">
        <v>0</v>
      </c>
      <c r="I760" s="500">
        <v>-84694.819999999992</v>
      </c>
      <c r="J760" s="527">
        <v>0</v>
      </c>
      <c r="K760" s="527"/>
      <c r="L760" s="415"/>
    </row>
    <row r="761" spans="1:12" ht="11.25" customHeight="1">
      <c r="A761" s="415"/>
      <c r="B761" s="415"/>
      <c r="C761" s="415"/>
      <c r="D761" s="415"/>
      <c r="E761" s="415"/>
      <c r="F761" s="495" t="s">
        <v>43</v>
      </c>
      <c r="G761" s="496">
        <v>1179.6641000000091</v>
      </c>
      <c r="H761" s="496">
        <v>0</v>
      </c>
      <c r="I761" s="496">
        <v>1179.6641000000091</v>
      </c>
      <c r="J761" s="529">
        <v>0</v>
      </c>
      <c r="K761" s="529"/>
      <c r="L761" s="415"/>
    </row>
    <row r="762" spans="1:12" ht="11.25" customHeight="1">
      <c r="A762" s="415"/>
      <c r="B762" s="415"/>
      <c r="C762" s="415"/>
      <c r="D762" s="415"/>
      <c r="E762" s="415"/>
      <c r="F762" s="495" t="s">
        <v>89</v>
      </c>
      <c r="G762" s="501">
        <v>1179.6600000000001</v>
      </c>
      <c r="H762" s="415"/>
      <c r="I762" s="501">
        <v>1179.6600000000001</v>
      </c>
      <c r="J762" s="415"/>
      <c r="K762" s="415"/>
      <c r="L762" s="415"/>
    </row>
    <row r="763" spans="1:12" ht="10.5" customHeight="1">
      <c r="A763" s="528" t="s">
        <v>345</v>
      </c>
      <c r="B763" s="528"/>
      <c r="C763" s="528" t="s">
        <v>346</v>
      </c>
      <c r="D763" s="528"/>
      <c r="E763" s="528"/>
      <c r="F763" s="528"/>
      <c r="G763" s="415"/>
      <c r="H763" s="415"/>
      <c r="I763" s="415"/>
      <c r="J763" s="415"/>
      <c r="K763" s="415"/>
      <c r="L763" s="415"/>
    </row>
    <row r="764" spans="1:12" ht="12.2" customHeight="1">
      <c r="A764" s="415"/>
      <c r="B764" s="415"/>
      <c r="C764" s="415"/>
      <c r="D764" s="415"/>
      <c r="E764" s="415"/>
      <c r="F764" s="495" t="s">
        <v>278</v>
      </c>
      <c r="G764" s="496">
        <v>0</v>
      </c>
      <c r="H764" s="496">
        <v>0</v>
      </c>
      <c r="I764" s="496">
        <v>0</v>
      </c>
      <c r="J764" s="529">
        <v>0</v>
      </c>
      <c r="K764" s="529"/>
      <c r="L764" s="529"/>
    </row>
    <row r="765" spans="1:12" ht="12.95" customHeight="1">
      <c r="A765" s="497">
        <v>429</v>
      </c>
      <c r="B765" s="498" t="s">
        <v>90</v>
      </c>
      <c r="C765" s="499">
        <v>41432</v>
      </c>
      <c r="D765" s="498" t="s">
        <v>98</v>
      </c>
      <c r="E765" s="499">
        <v>41429</v>
      </c>
      <c r="F765" s="498"/>
      <c r="G765" s="500">
        <v>8175468.1999999993</v>
      </c>
      <c r="H765" s="500">
        <v>0</v>
      </c>
      <c r="I765" s="500">
        <v>8175468.1999999993</v>
      </c>
      <c r="J765" s="527">
        <v>0</v>
      </c>
      <c r="K765" s="527"/>
      <c r="L765" s="415"/>
    </row>
    <row r="766" spans="1:12" ht="12.2" customHeight="1">
      <c r="A766" s="497">
        <v>431</v>
      </c>
      <c r="B766" s="498" t="s">
        <v>279</v>
      </c>
      <c r="C766" s="499">
        <v>41712</v>
      </c>
      <c r="D766" s="498" t="s">
        <v>136</v>
      </c>
      <c r="E766" s="499">
        <v>41639</v>
      </c>
      <c r="F766" s="498" t="s">
        <v>781</v>
      </c>
      <c r="G766" s="500">
        <v>10720677</v>
      </c>
      <c r="H766" s="500">
        <v>0</v>
      </c>
      <c r="I766" s="500">
        <v>10720677</v>
      </c>
      <c r="J766" s="527">
        <v>0</v>
      </c>
      <c r="K766" s="527"/>
      <c r="L766" s="415"/>
    </row>
    <row r="767" spans="1:12" ht="11.25" customHeight="1">
      <c r="A767" s="415"/>
      <c r="B767" s="415"/>
      <c r="C767" s="415"/>
      <c r="D767" s="415"/>
      <c r="E767" s="415"/>
      <c r="F767" s="495" t="s">
        <v>43</v>
      </c>
      <c r="G767" s="496">
        <v>18896145.199999999</v>
      </c>
      <c r="H767" s="496">
        <v>0</v>
      </c>
      <c r="I767" s="496">
        <v>18896145.199999999</v>
      </c>
      <c r="J767" s="529">
        <v>0</v>
      </c>
      <c r="K767" s="529"/>
      <c r="L767" s="415"/>
    </row>
    <row r="768" spans="1:12" ht="11.25" customHeight="1">
      <c r="A768" s="415"/>
      <c r="B768" s="415"/>
      <c r="C768" s="415"/>
      <c r="D768" s="415"/>
      <c r="E768" s="415"/>
      <c r="F768" s="495" t="s">
        <v>89</v>
      </c>
      <c r="G768" s="501">
        <v>18896145.199999999</v>
      </c>
      <c r="H768" s="415"/>
      <c r="I768" s="501">
        <v>18896145.199999999</v>
      </c>
      <c r="J768" s="415"/>
      <c r="K768" s="415"/>
      <c r="L768" s="415"/>
    </row>
    <row r="769" spans="1:12" ht="10.5" customHeight="1">
      <c r="A769" s="528" t="s">
        <v>347</v>
      </c>
      <c r="B769" s="528"/>
      <c r="C769" s="528" t="s">
        <v>269</v>
      </c>
      <c r="D769" s="528"/>
      <c r="E769" s="528"/>
      <c r="F769" s="528"/>
      <c r="G769" s="415"/>
      <c r="H769" s="415"/>
      <c r="I769" s="415"/>
      <c r="J769" s="415"/>
      <c r="K769" s="415"/>
      <c r="L769" s="415"/>
    </row>
    <row r="770" spans="1:12" ht="12.2" customHeight="1">
      <c r="A770" s="415"/>
      <c r="B770" s="415"/>
      <c r="C770" s="415"/>
      <c r="D770" s="415"/>
      <c r="E770" s="415"/>
      <c r="F770" s="495" t="s">
        <v>278</v>
      </c>
      <c r="G770" s="496">
        <v>0</v>
      </c>
      <c r="H770" s="496">
        <v>0</v>
      </c>
      <c r="I770" s="496">
        <v>0</v>
      </c>
      <c r="J770" s="529">
        <v>0</v>
      </c>
      <c r="K770" s="529"/>
      <c r="L770" s="529"/>
    </row>
    <row r="771" spans="1:12" ht="12.95" customHeight="1">
      <c r="A771" s="497">
        <v>126</v>
      </c>
      <c r="B771" s="498" t="s">
        <v>90</v>
      </c>
      <c r="C771" s="499">
        <v>41425</v>
      </c>
      <c r="D771" s="498" t="s">
        <v>366</v>
      </c>
      <c r="E771" s="499">
        <v>41333</v>
      </c>
      <c r="F771" s="498"/>
      <c r="G771" s="500">
        <v>163681.51999999999</v>
      </c>
      <c r="H771" s="500">
        <v>0</v>
      </c>
      <c r="I771" s="500">
        <v>163681.51999999999</v>
      </c>
      <c r="J771" s="527">
        <v>0</v>
      </c>
      <c r="K771" s="527"/>
      <c r="L771" s="415"/>
    </row>
    <row r="772" spans="1:12" ht="12.95" customHeight="1">
      <c r="A772" s="497">
        <v>20</v>
      </c>
      <c r="B772" s="498" t="s">
        <v>90</v>
      </c>
      <c r="C772" s="499">
        <v>41415</v>
      </c>
      <c r="D772" s="498" t="s">
        <v>98</v>
      </c>
      <c r="E772" s="499">
        <v>41364</v>
      </c>
      <c r="F772" s="498"/>
      <c r="G772" s="500">
        <v>146905.5</v>
      </c>
      <c r="H772" s="500">
        <v>0</v>
      </c>
      <c r="I772" s="500">
        <v>146905.5</v>
      </c>
      <c r="J772" s="527">
        <v>0</v>
      </c>
      <c r="K772" s="527"/>
      <c r="L772" s="415"/>
    </row>
    <row r="773" spans="1:12" ht="12.2" customHeight="1">
      <c r="A773" s="497">
        <v>136</v>
      </c>
      <c r="B773" s="498" t="s">
        <v>90</v>
      </c>
      <c r="C773" s="499">
        <v>41458</v>
      </c>
      <c r="D773" s="498" t="s">
        <v>117</v>
      </c>
      <c r="E773" s="499">
        <v>41453</v>
      </c>
      <c r="F773" s="498"/>
      <c r="G773" s="500">
        <v>163007.55360000001</v>
      </c>
      <c r="H773" s="500">
        <v>0</v>
      </c>
      <c r="I773" s="500">
        <v>163007.55360000001</v>
      </c>
      <c r="J773" s="527">
        <v>0</v>
      </c>
      <c r="K773" s="527"/>
      <c r="L773" s="415"/>
    </row>
    <row r="774" spans="1:12" ht="12.95" customHeight="1">
      <c r="A774" s="497">
        <v>187</v>
      </c>
      <c r="B774" s="498" t="s">
        <v>90</v>
      </c>
      <c r="C774" s="499">
        <v>41548</v>
      </c>
      <c r="D774" s="498" t="s">
        <v>119</v>
      </c>
      <c r="E774" s="499">
        <v>41541</v>
      </c>
      <c r="F774" s="498"/>
      <c r="G774" s="500">
        <v>148092</v>
      </c>
      <c r="H774" s="500">
        <v>0</v>
      </c>
      <c r="I774" s="500">
        <v>148092</v>
      </c>
      <c r="J774" s="527">
        <v>0</v>
      </c>
      <c r="K774" s="527"/>
      <c r="L774" s="415"/>
    </row>
    <row r="775" spans="1:12" ht="12.2" customHeight="1">
      <c r="A775" s="497">
        <v>258</v>
      </c>
      <c r="B775" s="498" t="s">
        <v>90</v>
      </c>
      <c r="C775" s="499">
        <v>41634</v>
      </c>
      <c r="D775" s="498" t="s">
        <v>439</v>
      </c>
      <c r="E775" s="499">
        <v>41631</v>
      </c>
      <c r="F775" s="498"/>
      <c r="G775" s="500">
        <v>146716.5</v>
      </c>
      <c r="H775" s="500">
        <v>0</v>
      </c>
      <c r="I775" s="500">
        <v>146716.5</v>
      </c>
      <c r="J775" s="527">
        <v>0</v>
      </c>
      <c r="K775" s="527"/>
      <c r="L775" s="415"/>
    </row>
    <row r="776" spans="1:12" ht="11.25" customHeight="1">
      <c r="A776" s="415"/>
      <c r="B776" s="415"/>
      <c r="C776" s="415"/>
      <c r="D776" s="415"/>
      <c r="E776" s="415"/>
      <c r="F776" s="495" t="s">
        <v>43</v>
      </c>
      <c r="G776" s="496">
        <v>768403.0736</v>
      </c>
      <c r="H776" s="496">
        <v>0</v>
      </c>
      <c r="I776" s="496">
        <v>768403.0736</v>
      </c>
      <c r="J776" s="529">
        <v>0</v>
      </c>
      <c r="K776" s="529"/>
      <c r="L776" s="415"/>
    </row>
    <row r="777" spans="1:12" ht="12.2" customHeight="1">
      <c r="A777" s="415"/>
      <c r="B777" s="415"/>
      <c r="C777" s="415"/>
      <c r="D777" s="415"/>
      <c r="E777" s="415"/>
      <c r="F777" s="495" t="s">
        <v>89</v>
      </c>
      <c r="G777" s="501">
        <v>768403.07</v>
      </c>
      <c r="H777" s="415"/>
      <c r="I777" s="501">
        <v>768403.07</v>
      </c>
      <c r="J777" s="415"/>
      <c r="K777" s="415"/>
      <c r="L777" s="415"/>
    </row>
    <row r="778" spans="1:12" ht="10.5" customHeight="1">
      <c r="A778" s="528" t="s">
        <v>6</v>
      </c>
      <c r="B778" s="528"/>
      <c r="C778" s="528" t="s">
        <v>83</v>
      </c>
      <c r="D778" s="528"/>
      <c r="E778" s="528"/>
      <c r="F778" s="528"/>
      <c r="G778" s="415"/>
      <c r="H778" s="415"/>
      <c r="I778" s="415"/>
      <c r="J778" s="415"/>
      <c r="K778" s="415"/>
      <c r="L778" s="415"/>
    </row>
    <row r="779" spans="1:12" ht="12.2" customHeight="1">
      <c r="A779" s="415"/>
      <c r="B779" s="415"/>
      <c r="C779" s="415"/>
      <c r="D779" s="415"/>
      <c r="E779" s="415"/>
      <c r="F779" s="495" t="s">
        <v>278</v>
      </c>
      <c r="G779" s="496">
        <v>0</v>
      </c>
      <c r="H779" s="496">
        <v>0</v>
      </c>
      <c r="I779" s="496">
        <v>0</v>
      </c>
      <c r="J779" s="529">
        <v>0</v>
      </c>
      <c r="K779" s="529"/>
      <c r="L779" s="529"/>
    </row>
    <row r="780" spans="1:12" ht="12.2" customHeight="1">
      <c r="A780" s="497">
        <v>87</v>
      </c>
      <c r="B780" s="498" t="s">
        <v>280</v>
      </c>
      <c r="C780" s="499">
        <v>41416</v>
      </c>
      <c r="D780" s="498" t="s">
        <v>122</v>
      </c>
      <c r="E780" s="499">
        <v>41285</v>
      </c>
      <c r="F780" s="498"/>
      <c r="G780" s="500">
        <v>2517.9749999999999</v>
      </c>
      <c r="H780" s="500">
        <v>0</v>
      </c>
      <c r="I780" s="500">
        <v>2517.9749999999999</v>
      </c>
      <c r="J780" s="527">
        <v>0</v>
      </c>
      <c r="K780" s="527"/>
      <c r="L780" s="415"/>
    </row>
    <row r="781" spans="1:12" ht="12.95" customHeight="1">
      <c r="A781" s="497">
        <v>89</v>
      </c>
      <c r="B781" s="498" t="s">
        <v>280</v>
      </c>
      <c r="C781" s="499">
        <v>41416</v>
      </c>
      <c r="D781" s="498" t="s">
        <v>120</v>
      </c>
      <c r="E781" s="499">
        <v>41288</v>
      </c>
      <c r="F781" s="498"/>
      <c r="G781" s="500">
        <v>4183.5</v>
      </c>
      <c r="H781" s="500">
        <v>0</v>
      </c>
      <c r="I781" s="500">
        <v>4183.5</v>
      </c>
      <c r="J781" s="527">
        <v>0</v>
      </c>
      <c r="K781" s="527"/>
      <c r="L781" s="415"/>
    </row>
    <row r="782" spans="1:12" ht="12.2" customHeight="1">
      <c r="A782" s="497">
        <v>91</v>
      </c>
      <c r="B782" s="498" t="s">
        <v>280</v>
      </c>
      <c r="C782" s="499">
        <v>41416</v>
      </c>
      <c r="D782" s="498" t="s">
        <v>95</v>
      </c>
      <c r="E782" s="499">
        <v>41288</v>
      </c>
      <c r="F782" s="498"/>
      <c r="G782" s="500">
        <v>4183.5</v>
      </c>
      <c r="H782" s="500">
        <v>0</v>
      </c>
      <c r="I782" s="500">
        <v>4183.5</v>
      </c>
      <c r="J782" s="527">
        <v>0</v>
      </c>
      <c r="K782" s="527"/>
      <c r="L782" s="415"/>
    </row>
    <row r="783" spans="1:12" ht="12.95" customHeight="1">
      <c r="A783" s="497">
        <v>78</v>
      </c>
      <c r="B783" s="498" t="s">
        <v>280</v>
      </c>
      <c r="C783" s="499">
        <v>41416</v>
      </c>
      <c r="D783" s="498" t="s">
        <v>502</v>
      </c>
      <c r="E783" s="499">
        <v>41364</v>
      </c>
      <c r="F783" s="498"/>
      <c r="G783" s="500">
        <v>2214.31</v>
      </c>
      <c r="H783" s="500">
        <v>0</v>
      </c>
      <c r="I783" s="500">
        <v>2214.31</v>
      </c>
      <c r="J783" s="527">
        <v>0</v>
      </c>
      <c r="K783" s="527"/>
      <c r="L783" s="415"/>
    </row>
    <row r="784" spans="1:12" ht="12.2" customHeight="1">
      <c r="A784" s="497">
        <v>104</v>
      </c>
      <c r="B784" s="498" t="s">
        <v>280</v>
      </c>
      <c r="C784" s="499">
        <v>41416</v>
      </c>
      <c r="D784" s="498" t="s">
        <v>116</v>
      </c>
      <c r="E784" s="499">
        <v>41368</v>
      </c>
      <c r="F784" s="498"/>
      <c r="G784" s="500">
        <v>13642.2</v>
      </c>
      <c r="H784" s="500">
        <v>0</v>
      </c>
      <c r="I784" s="500">
        <v>13642.2</v>
      </c>
      <c r="J784" s="527">
        <v>0</v>
      </c>
      <c r="K784" s="527"/>
      <c r="L784" s="415"/>
    </row>
    <row r="785" spans="1:12" ht="12.95" customHeight="1">
      <c r="A785" s="497">
        <v>297</v>
      </c>
      <c r="B785" s="498" t="s">
        <v>285</v>
      </c>
      <c r="C785" s="499">
        <v>41416</v>
      </c>
      <c r="D785" s="498" t="s">
        <v>117</v>
      </c>
      <c r="E785" s="499">
        <v>41368</v>
      </c>
      <c r="F785" s="530" t="s">
        <v>517</v>
      </c>
      <c r="G785" s="500">
        <v>0</v>
      </c>
      <c r="H785" s="500">
        <v>6821.1</v>
      </c>
      <c r="I785" s="500">
        <v>0</v>
      </c>
      <c r="J785" s="527">
        <v>6821.1</v>
      </c>
      <c r="K785" s="527"/>
      <c r="L785" s="415"/>
    </row>
    <row r="786" spans="1:12" ht="14.45" customHeight="1">
      <c r="A786" s="415"/>
      <c r="B786" s="415"/>
      <c r="C786" s="415"/>
      <c r="D786" s="415"/>
      <c r="E786" s="415"/>
      <c r="F786" s="530"/>
      <c r="G786" s="415"/>
      <c r="H786" s="415"/>
      <c r="I786" s="415"/>
      <c r="J786" s="415"/>
      <c r="K786" s="415"/>
      <c r="L786" s="415"/>
    </row>
    <row r="787" spans="1:12" ht="12.95" customHeight="1">
      <c r="A787" s="497">
        <v>298</v>
      </c>
      <c r="B787" s="498" t="s">
        <v>280</v>
      </c>
      <c r="C787" s="499">
        <v>41416</v>
      </c>
      <c r="D787" s="498" t="s">
        <v>111</v>
      </c>
      <c r="E787" s="499">
        <v>41368</v>
      </c>
      <c r="F787" s="530" t="s">
        <v>518</v>
      </c>
      <c r="G787" s="500">
        <v>6821.1</v>
      </c>
      <c r="H787" s="500">
        <v>0</v>
      </c>
      <c r="I787" s="500">
        <v>6821.1</v>
      </c>
      <c r="J787" s="527">
        <v>0</v>
      </c>
      <c r="K787" s="527"/>
      <c r="L787" s="415"/>
    </row>
    <row r="788" spans="1:12" ht="14.45" customHeight="1">
      <c r="A788" s="415"/>
      <c r="B788" s="415"/>
      <c r="C788" s="415"/>
      <c r="D788" s="415"/>
      <c r="E788" s="415"/>
      <c r="F788" s="530"/>
      <c r="G788" s="415"/>
      <c r="H788" s="415"/>
      <c r="I788" s="415"/>
      <c r="J788" s="415"/>
      <c r="K788" s="415"/>
      <c r="L788" s="415"/>
    </row>
    <row r="789" spans="1:12" ht="12.2" customHeight="1">
      <c r="A789" s="497">
        <v>151</v>
      </c>
      <c r="B789" s="498" t="s">
        <v>280</v>
      </c>
      <c r="C789" s="499">
        <v>41513</v>
      </c>
      <c r="D789" s="498" t="s">
        <v>129</v>
      </c>
      <c r="E789" s="499">
        <v>41407</v>
      </c>
      <c r="F789" s="498"/>
      <c r="G789" s="500">
        <v>6338.25</v>
      </c>
      <c r="H789" s="500">
        <v>0</v>
      </c>
      <c r="I789" s="500">
        <v>6338.25</v>
      </c>
      <c r="J789" s="527">
        <v>0</v>
      </c>
      <c r="K789" s="527"/>
      <c r="L789" s="415"/>
    </row>
    <row r="790" spans="1:12" ht="12.95" customHeight="1">
      <c r="A790" s="497">
        <v>309</v>
      </c>
      <c r="B790" s="498" t="s">
        <v>280</v>
      </c>
      <c r="C790" s="499">
        <v>41513</v>
      </c>
      <c r="D790" s="498" t="s">
        <v>125</v>
      </c>
      <c r="E790" s="499">
        <v>41408</v>
      </c>
      <c r="F790" s="530" t="s">
        <v>519</v>
      </c>
      <c r="G790" s="500">
        <v>6342.75</v>
      </c>
      <c r="H790" s="500">
        <v>0</v>
      </c>
      <c r="I790" s="500">
        <v>6342.75</v>
      </c>
      <c r="J790" s="527">
        <v>0</v>
      </c>
      <c r="K790" s="527"/>
      <c r="L790" s="415"/>
    </row>
    <row r="791" spans="1:12" ht="14.45" customHeight="1">
      <c r="A791" s="415"/>
      <c r="B791" s="415"/>
      <c r="C791" s="415"/>
      <c r="D791" s="415"/>
      <c r="E791" s="415"/>
      <c r="F791" s="530"/>
      <c r="G791" s="415"/>
      <c r="H791" s="415"/>
      <c r="I791" s="415"/>
      <c r="J791" s="415"/>
      <c r="K791" s="415"/>
      <c r="L791" s="415"/>
    </row>
    <row r="792" spans="1:12" ht="12.95" customHeight="1">
      <c r="A792" s="497">
        <v>160</v>
      </c>
      <c r="B792" s="498" t="s">
        <v>280</v>
      </c>
      <c r="C792" s="499">
        <v>41513</v>
      </c>
      <c r="D792" s="498" t="s">
        <v>500</v>
      </c>
      <c r="E792" s="499">
        <v>41430</v>
      </c>
      <c r="F792" s="498"/>
      <c r="G792" s="500">
        <v>3443.4180000000001</v>
      </c>
      <c r="H792" s="500">
        <v>0</v>
      </c>
      <c r="I792" s="500">
        <v>3443.4180000000001</v>
      </c>
      <c r="J792" s="527">
        <v>0</v>
      </c>
      <c r="K792" s="527"/>
      <c r="L792" s="415"/>
    </row>
    <row r="793" spans="1:12" ht="12.2" customHeight="1">
      <c r="A793" s="497">
        <v>397</v>
      </c>
      <c r="B793" s="498" t="s">
        <v>285</v>
      </c>
      <c r="C793" s="499">
        <v>41513</v>
      </c>
      <c r="D793" s="498" t="s">
        <v>488</v>
      </c>
      <c r="E793" s="499">
        <v>41430</v>
      </c>
      <c r="F793" s="530" t="s">
        <v>604</v>
      </c>
      <c r="G793" s="500">
        <v>12284.8</v>
      </c>
      <c r="H793" s="500">
        <v>0</v>
      </c>
      <c r="I793" s="500">
        <v>12284.8</v>
      </c>
      <c r="J793" s="527">
        <v>0</v>
      </c>
      <c r="K793" s="527"/>
      <c r="L793" s="415"/>
    </row>
    <row r="794" spans="1:12" ht="6" customHeight="1">
      <c r="A794" s="415"/>
      <c r="B794" s="415"/>
      <c r="C794" s="415"/>
      <c r="D794" s="415"/>
      <c r="E794" s="415"/>
      <c r="F794" s="530"/>
      <c r="G794" s="415"/>
      <c r="H794" s="415"/>
      <c r="I794" s="415"/>
      <c r="J794" s="415"/>
      <c r="K794" s="415"/>
      <c r="L794" s="415"/>
    </row>
    <row r="795" spans="1:12" ht="12.95" customHeight="1">
      <c r="A795" s="497">
        <v>162</v>
      </c>
      <c r="B795" s="498" t="s">
        <v>280</v>
      </c>
      <c r="C795" s="499">
        <v>41513</v>
      </c>
      <c r="D795" s="498" t="s">
        <v>501</v>
      </c>
      <c r="E795" s="499">
        <v>41431</v>
      </c>
      <c r="F795" s="498"/>
      <c r="G795" s="500">
        <v>3444.6419999999998</v>
      </c>
      <c r="H795" s="500">
        <v>0</v>
      </c>
      <c r="I795" s="500">
        <v>3444.6419999999998</v>
      </c>
      <c r="J795" s="527">
        <v>0</v>
      </c>
      <c r="K795" s="527"/>
      <c r="L795" s="415"/>
    </row>
    <row r="796" spans="1:12" ht="12.2" customHeight="1">
      <c r="A796" s="497">
        <v>398</v>
      </c>
      <c r="B796" s="498" t="s">
        <v>285</v>
      </c>
      <c r="C796" s="499">
        <v>41513</v>
      </c>
      <c r="D796" s="498" t="s">
        <v>483</v>
      </c>
      <c r="E796" s="499">
        <v>41431</v>
      </c>
      <c r="F796" s="530" t="s">
        <v>605</v>
      </c>
      <c r="G796" s="500">
        <v>12284.8</v>
      </c>
      <c r="H796" s="500">
        <v>0</v>
      </c>
      <c r="I796" s="500">
        <v>12284.8</v>
      </c>
      <c r="J796" s="527">
        <v>0</v>
      </c>
      <c r="K796" s="527"/>
      <c r="L796" s="415"/>
    </row>
    <row r="797" spans="1:12" ht="14.45" customHeight="1">
      <c r="A797" s="415"/>
      <c r="B797" s="415"/>
      <c r="C797" s="415"/>
      <c r="D797" s="415"/>
      <c r="E797" s="415"/>
      <c r="F797" s="530"/>
      <c r="G797" s="415"/>
      <c r="H797" s="415"/>
      <c r="I797" s="415"/>
      <c r="J797" s="415"/>
      <c r="K797" s="415"/>
      <c r="L797" s="415"/>
    </row>
    <row r="798" spans="1:12" ht="12.95" customHeight="1">
      <c r="A798" s="497">
        <v>164</v>
      </c>
      <c r="B798" s="498" t="s">
        <v>280</v>
      </c>
      <c r="C798" s="499">
        <v>41513</v>
      </c>
      <c r="D798" s="498" t="s">
        <v>127</v>
      </c>
      <c r="E798" s="499">
        <v>41436</v>
      </c>
      <c r="F798" s="498"/>
      <c r="G798" s="500">
        <v>700.15</v>
      </c>
      <c r="H798" s="500">
        <v>0</v>
      </c>
      <c r="I798" s="500">
        <v>700.15</v>
      </c>
      <c r="J798" s="527">
        <v>0</v>
      </c>
      <c r="K798" s="527"/>
      <c r="L798" s="415"/>
    </row>
    <row r="799" spans="1:12" ht="12.2" customHeight="1">
      <c r="A799" s="497">
        <v>362</v>
      </c>
      <c r="B799" s="498" t="s">
        <v>280</v>
      </c>
      <c r="C799" s="499">
        <v>41704</v>
      </c>
      <c r="D799" s="498" t="s">
        <v>618</v>
      </c>
      <c r="E799" s="499">
        <v>41455</v>
      </c>
      <c r="F799" s="498" t="s">
        <v>619</v>
      </c>
      <c r="G799" s="500">
        <v>2035.08</v>
      </c>
      <c r="H799" s="500">
        <v>0</v>
      </c>
      <c r="I799" s="500">
        <v>2035.08</v>
      </c>
      <c r="J799" s="527">
        <v>0</v>
      </c>
      <c r="K799" s="527"/>
      <c r="L799" s="415"/>
    </row>
    <row r="800" spans="1:12" ht="12.95" customHeight="1">
      <c r="A800" s="497">
        <v>167</v>
      </c>
      <c r="B800" s="498" t="s">
        <v>280</v>
      </c>
      <c r="C800" s="499">
        <v>41513</v>
      </c>
      <c r="D800" s="498" t="s">
        <v>502</v>
      </c>
      <c r="E800" s="499">
        <v>41456</v>
      </c>
      <c r="F800" s="498"/>
      <c r="G800" s="500">
        <v>31677.75</v>
      </c>
      <c r="H800" s="500">
        <v>0</v>
      </c>
      <c r="I800" s="500">
        <v>31677.75</v>
      </c>
      <c r="J800" s="527">
        <v>0</v>
      </c>
      <c r="K800" s="527"/>
      <c r="L800" s="415"/>
    </row>
    <row r="801" spans="1:12" ht="12.95" customHeight="1">
      <c r="A801" s="497">
        <v>169</v>
      </c>
      <c r="B801" s="498" t="s">
        <v>280</v>
      </c>
      <c r="C801" s="499">
        <v>41513</v>
      </c>
      <c r="D801" s="498" t="s">
        <v>503</v>
      </c>
      <c r="E801" s="499">
        <v>41456</v>
      </c>
      <c r="F801" s="498"/>
      <c r="G801" s="500">
        <v>31677.75</v>
      </c>
      <c r="H801" s="500">
        <v>0</v>
      </c>
      <c r="I801" s="500">
        <v>31677.75</v>
      </c>
      <c r="J801" s="527">
        <v>0</v>
      </c>
      <c r="K801" s="527"/>
      <c r="L801" s="415"/>
    </row>
    <row r="802" spans="1:12" ht="12.2" customHeight="1">
      <c r="A802" s="497">
        <v>170</v>
      </c>
      <c r="B802" s="498" t="s">
        <v>280</v>
      </c>
      <c r="C802" s="499">
        <v>41513</v>
      </c>
      <c r="D802" s="498" t="s">
        <v>504</v>
      </c>
      <c r="E802" s="499">
        <v>41457</v>
      </c>
      <c r="F802" s="498"/>
      <c r="G802" s="500">
        <v>21108</v>
      </c>
      <c r="H802" s="500">
        <v>0</v>
      </c>
      <c r="I802" s="500">
        <v>21108</v>
      </c>
      <c r="J802" s="527">
        <v>0</v>
      </c>
      <c r="K802" s="527"/>
      <c r="L802" s="415"/>
    </row>
    <row r="803" spans="1:12" ht="12.95" customHeight="1">
      <c r="A803" s="497">
        <v>196</v>
      </c>
      <c r="B803" s="498" t="s">
        <v>280</v>
      </c>
      <c r="C803" s="499">
        <v>41558</v>
      </c>
      <c r="D803" s="498" t="s">
        <v>520</v>
      </c>
      <c r="E803" s="499">
        <v>41488</v>
      </c>
      <c r="F803" s="498"/>
      <c r="G803" s="500">
        <v>1400.3</v>
      </c>
      <c r="H803" s="500">
        <v>0</v>
      </c>
      <c r="I803" s="500">
        <v>1400.3</v>
      </c>
      <c r="J803" s="527">
        <v>0</v>
      </c>
      <c r="K803" s="527"/>
      <c r="L803" s="415"/>
    </row>
    <row r="804" spans="1:12" ht="12.2" customHeight="1">
      <c r="A804" s="497">
        <v>197</v>
      </c>
      <c r="B804" s="498" t="s">
        <v>280</v>
      </c>
      <c r="C804" s="499">
        <v>41558</v>
      </c>
      <c r="D804" s="498" t="s">
        <v>521</v>
      </c>
      <c r="E804" s="499">
        <v>41488</v>
      </c>
      <c r="F804" s="498"/>
      <c r="G804" s="500">
        <v>23722.482</v>
      </c>
      <c r="H804" s="500">
        <v>0</v>
      </c>
      <c r="I804" s="500">
        <v>23722.482</v>
      </c>
      <c r="J804" s="527">
        <v>0</v>
      </c>
      <c r="K804" s="527"/>
      <c r="L804" s="415"/>
    </row>
    <row r="805" spans="1:12" ht="12.95" customHeight="1">
      <c r="A805" s="497">
        <v>203</v>
      </c>
      <c r="B805" s="498" t="s">
        <v>280</v>
      </c>
      <c r="C805" s="499">
        <v>41558</v>
      </c>
      <c r="D805" s="498" t="s">
        <v>523</v>
      </c>
      <c r="E805" s="499">
        <v>41527</v>
      </c>
      <c r="F805" s="498"/>
      <c r="G805" s="500">
        <v>10510.5</v>
      </c>
      <c r="H805" s="500">
        <v>0</v>
      </c>
      <c r="I805" s="500">
        <v>10510.5</v>
      </c>
      <c r="J805" s="527">
        <v>0</v>
      </c>
      <c r="K805" s="527"/>
      <c r="L805" s="415"/>
    </row>
    <row r="806" spans="1:12" ht="12.2" customHeight="1">
      <c r="A806" s="497">
        <v>204</v>
      </c>
      <c r="B806" s="498" t="s">
        <v>280</v>
      </c>
      <c r="C806" s="499">
        <v>41558</v>
      </c>
      <c r="D806" s="498" t="s">
        <v>524</v>
      </c>
      <c r="E806" s="499">
        <v>41528</v>
      </c>
      <c r="F806" s="498"/>
      <c r="G806" s="500">
        <v>10510.5</v>
      </c>
      <c r="H806" s="500">
        <v>0</v>
      </c>
      <c r="I806" s="500">
        <v>10510.5</v>
      </c>
      <c r="J806" s="527">
        <v>0</v>
      </c>
      <c r="K806" s="527"/>
      <c r="L806" s="415"/>
    </row>
    <row r="807" spans="1:12" ht="12.95" customHeight="1">
      <c r="A807" s="497">
        <v>192</v>
      </c>
      <c r="B807" s="498" t="s">
        <v>280</v>
      </c>
      <c r="C807" s="499">
        <v>41558</v>
      </c>
      <c r="D807" s="498" t="s">
        <v>401</v>
      </c>
      <c r="E807" s="499">
        <v>41547</v>
      </c>
      <c r="F807" s="498"/>
      <c r="G807" s="500">
        <v>1924.38</v>
      </c>
      <c r="H807" s="500">
        <v>0</v>
      </c>
      <c r="I807" s="500">
        <v>1924.38</v>
      </c>
      <c r="J807" s="527">
        <v>0</v>
      </c>
      <c r="K807" s="527"/>
      <c r="L807" s="415"/>
    </row>
    <row r="808" spans="1:12" ht="12.95" customHeight="1">
      <c r="A808" s="497">
        <v>221</v>
      </c>
      <c r="B808" s="498" t="s">
        <v>280</v>
      </c>
      <c r="C808" s="499">
        <v>41592</v>
      </c>
      <c r="D808" s="498" t="s">
        <v>509</v>
      </c>
      <c r="E808" s="499">
        <v>41558</v>
      </c>
      <c r="F808" s="498"/>
      <c r="G808" s="500">
        <v>2119.5</v>
      </c>
      <c r="H808" s="500">
        <v>0</v>
      </c>
      <c r="I808" s="500">
        <v>2119.5</v>
      </c>
      <c r="J808" s="527">
        <v>0</v>
      </c>
      <c r="K808" s="527"/>
      <c r="L808" s="415"/>
    </row>
    <row r="809" spans="1:12" ht="12.2" customHeight="1">
      <c r="A809" s="497">
        <v>222</v>
      </c>
      <c r="B809" s="498" t="s">
        <v>280</v>
      </c>
      <c r="C809" s="499">
        <v>41592</v>
      </c>
      <c r="D809" s="498" t="s">
        <v>510</v>
      </c>
      <c r="E809" s="499">
        <v>41558</v>
      </c>
      <c r="F809" s="498"/>
      <c r="G809" s="500">
        <v>2119.5</v>
      </c>
      <c r="H809" s="500">
        <v>0</v>
      </c>
      <c r="I809" s="500">
        <v>2119.5</v>
      </c>
      <c r="J809" s="527">
        <v>0</v>
      </c>
      <c r="K809" s="527"/>
      <c r="L809" s="415"/>
    </row>
    <row r="810" spans="1:12" ht="12.95" customHeight="1">
      <c r="A810" s="497">
        <v>315</v>
      </c>
      <c r="B810" s="498" t="s">
        <v>280</v>
      </c>
      <c r="C810" s="499">
        <v>41592</v>
      </c>
      <c r="D810" s="498" t="s">
        <v>526</v>
      </c>
      <c r="E810" s="499">
        <v>41572</v>
      </c>
      <c r="F810" s="498" t="s">
        <v>527</v>
      </c>
      <c r="G810" s="500">
        <v>1397.7</v>
      </c>
      <c r="H810" s="500">
        <v>0</v>
      </c>
      <c r="I810" s="500">
        <v>1397.7</v>
      </c>
      <c r="J810" s="527">
        <v>0</v>
      </c>
      <c r="K810" s="527"/>
      <c r="L810" s="415"/>
    </row>
    <row r="811" spans="1:12" ht="12.2" customHeight="1">
      <c r="A811" s="497">
        <v>318</v>
      </c>
      <c r="B811" s="498" t="s">
        <v>280</v>
      </c>
      <c r="C811" s="499">
        <v>41592</v>
      </c>
      <c r="D811" s="498" t="s">
        <v>512</v>
      </c>
      <c r="E811" s="499">
        <v>41572</v>
      </c>
      <c r="F811" s="530" t="s">
        <v>463</v>
      </c>
      <c r="G811" s="500">
        <v>14088.82</v>
      </c>
      <c r="H811" s="500">
        <v>0</v>
      </c>
      <c r="I811" s="500">
        <v>14088.82</v>
      </c>
      <c r="J811" s="527">
        <v>0</v>
      </c>
      <c r="K811" s="527"/>
      <c r="L811" s="415"/>
    </row>
    <row r="812" spans="1:12" ht="6" customHeight="1">
      <c r="A812" s="415"/>
      <c r="B812" s="415"/>
      <c r="C812" s="415"/>
      <c r="D812" s="415"/>
      <c r="E812" s="415"/>
      <c r="F812" s="530"/>
      <c r="G812" s="415"/>
      <c r="H812" s="415"/>
      <c r="I812" s="415"/>
      <c r="J812" s="415"/>
      <c r="K812" s="415"/>
      <c r="L812" s="415"/>
    </row>
    <row r="813" spans="1:12" ht="12.95" customHeight="1">
      <c r="A813" s="497">
        <v>269</v>
      </c>
      <c r="B813" s="498" t="s">
        <v>280</v>
      </c>
      <c r="C813" s="499">
        <v>41656</v>
      </c>
      <c r="D813" s="498" t="s">
        <v>528</v>
      </c>
      <c r="E813" s="499">
        <v>41598</v>
      </c>
      <c r="F813" s="498"/>
      <c r="G813" s="500">
        <v>10521</v>
      </c>
      <c r="H813" s="500">
        <v>0</v>
      </c>
      <c r="I813" s="500">
        <v>10521</v>
      </c>
      <c r="J813" s="527">
        <v>0</v>
      </c>
      <c r="K813" s="527"/>
      <c r="L813" s="415"/>
    </row>
    <row r="814" spans="1:12" ht="12.2" customHeight="1">
      <c r="A814" s="497">
        <v>266</v>
      </c>
      <c r="B814" s="498" t="s">
        <v>280</v>
      </c>
      <c r="C814" s="499">
        <v>41656</v>
      </c>
      <c r="D814" s="498" t="s">
        <v>529</v>
      </c>
      <c r="E814" s="499">
        <v>41603</v>
      </c>
      <c r="F814" s="498"/>
      <c r="G814" s="500">
        <v>10464.75</v>
      </c>
      <c r="H814" s="500">
        <v>0</v>
      </c>
      <c r="I814" s="500">
        <v>10464.75</v>
      </c>
      <c r="J814" s="527">
        <v>0</v>
      </c>
      <c r="K814" s="527"/>
      <c r="L814" s="415"/>
    </row>
    <row r="815" spans="1:12" ht="12.95" customHeight="1">
      <c r="A815" s="497">
        <v>278</v>
      </c>
      <c r="B815" s="498" t="s">
        <v>280</v>
      </c>
      <c r="C815" s="499">
        <v>41656</v>
      </c>
      <c r="D815" s="498" t="s">
        <v>530</v>
      </c>
      <c r="E815" s="499">
        <v>41618</v>
      </c>
      <c r="F815" s="498"/>
      <c r="G815" s="500">
        <v>29479.8</v>
      </c>
      <c r="H815" s="500">
        <v>0</v>
      </c>
      <c r="I815" s="500">
        <v>29479.8</v>
      </c>
      <c r="J815" s="527">
        <v>0</v>
      </c>
      <c r="K815" s="527"/>
      <c r="L815" s="415"/>
    </row>
    <row r="816" spans="1:12" ht="12.95" customHeight="1">
      <c r="A816" s="497">
        <v>279</v>
      </c>
      <c r="B816" s="498" t="s">
        <v>280</v>
      </c>
      <c r="C816" s="499">
        <v>41656</v>
      </c>
      <c r="D816" s="498" t="s">
        <v>110</v>
      </c>
      <c r="E816" s="499">
        <v>41618</v>
      </c>
      <c r="F816" s="498"/>
      <c r="G816" s="500">
        <v>29479.8</v>
      </c>
      <c r="H816" s="500">
        <v>0</v>
      </c>
      <c r="I816" s="500">
        <v>29479.8</v>
      </c>
      <c r="J816" s="527">
        <v>0</v>
      </c>
      <c r="K816" s="527"/>
      <c r="L816" s="415"/>
    </row>
    <row r="817" spans="1:12" ht="12.2" customHeight="1">
      <c r="A817" s="497">
        <v>280</v>
      </c>
      <c r="B817" s="498" t="s">
        <v>280</v>
      </c>
      <c r="C817" s="499">
        <v>41656</v>
      </c>
      <c r="D817" s="498" t="s">
        <v>531</v>
      </c>
      <c r="E817" s="499">
        <v>41621</v>
      </c>
      <c r="F817" s="498"/>
      <c r="G817" s="500">
        <v>1404.7</v>
      </c>
      <c r="H817" s="500">
        <v>0</v>
      </c>
      <c r="I817" s="500">
        <v>1404.7</v>
      </c>
      <c r="J817" s="527">
        <v>0</v>
      </c>
      <c r="K817" s="527"/>
      <c r="L817" s="415"/>
    </row>
    <row r="818" spans="1:12" ht="12.95" customHeight="1">
      <c r="A818" s="497">
        <v>314</v>
      </c>
      <c r="B818" s="498" t="s">
        <v>280</v>
      </c>
      <c r="C818" s="499">
        <v>41656</v>
      </c>
      <c r="D818" s="498" t="s">
        <v>532</v>
      </c>
      <c r="E818" s="499">
        <v>41628</v>
      </c>
      <c r="F818" s="530" t="s">
        <v>533</v>
      </c>
      <c r="G818" s="500">
        <v>8450.2690000000002</v>
      </c>
      <c r="H818" s="500">
        <v>0</v>
      </c>
      <c r="I818" s="500">
        <v>8450.2690000000002</v>
      </c>
      <c r="J818" s="527">
        <v>0</v>
      </c>
      <c r="K818" s="527"/>
      <c r="L818" s="415"/>
    </row>
    <row r="819" spans="1:12" ht="6" customHeight="1">
      <c r="A819" s="415"/>
      <c r="B819" s="415"/>
      <c r="C819" s="415"/>
      <c r="D819" s="415"/>
      <c r="E819" s="415"/>
      <c r="F819" s="530"/>
      <c r="G819" s="415"/>
      <c r="H819" s="415"/>
      <c r="I819" s="415"/>
      <c r="J819" s="415"/>
      <c r="K819" s="415"/>
      <c r="L819" s="415"/>
    </row>
    <row r="820" spans="1:12" ht="12.2" customHeight="1">
      <c r="A820" s="497">
        <v>283</v>
      </c>
      <c r="B820" s="498" t="s">
        <v>280</v>
      </c>
      <c r="C820" s="499">
        <v>41656</v>
      </c>
      <c r="D820" s="498" t="s">
        <v>106</v>
      </c>
      <c r="E820" s="499">
        <v>41639</v>
      </c>
      <c r="F820" s="498"/>
      <c r="G820" s="500">
        <v>10795.4</v>
      </c>
      <c r="H820" s="500">
        <v>0</v>
      </c>
      <c r="I820" s="500">
        <v>10795.4</v>
      </c>
      <c r="J820" s="527">
        <v>0</v>
      </c>
      <c r="K820" s="527"/>
      <c r="L820" s="415"/>
    </row>
    <row r="821" spans="1:12" ht="12.95" customHeight="1">
      <c r="A821" s="497">
        <v>288</v>
      </c>
      <c r="B821" s="498" t="s">
        <v>280</v>
      </c>
      <c r="C821" s="499">
        <v>41656</v>
      </c>
      <c r="D821" s="498" t="s">
        <v>512</v>
      </c>
      <c r="E821" s="499">
        <v>41639</v>
      </c>
      <c r="F821" s="498"/>
      <c r="G821" s="500">
        <v>1921.51</v>
      </c>
      <c r="H821" s="500">
        <v>0</v>
      </c>
      <c r="I821" s="500">
        <v>1921.51</v>
      </c>
      <c r="J821" s="527">
        <v>0</v>
      </c>
      <c r="K821" s="527"/>
      <c r="L821" s="415"/>
    </row>
    <row r="822" spans="1:12" ht="12.2" customHeight="1">
      <c r="A822" s="497">
        <v>394</v>
      </c>
      <c r="B822" s="498" t="s">
        <v>279</v>
      </c>
      <c r="C822" s="499">
        <v>41706</v>
      </c>
      <c r="D822" s="498" t="s">
        <v>101</v>
      </c>
      <c r="E822" s="499">
        <v>41639</v>
      </c>
      <c r="F822" s="530" t="s">
        <v>768</v>
      </c>
      <c r="G822" s="500">
        <v>61166.46</v>
      </c>
      <c r="H822" s="500">
        <v>0</v>
      </c>
      <c r="I822" s="500">
        <v>61166.46</v>
      </c>
      <c r="J822" s="527">
        <v>0</v>
      </c>
      <c r="K822" s="527"/>
      <c r="L822" s="415"/>
    </row>
    <row r="823" spans="1:12" ht="6" customHeight="1">
      <c r="A823" s="415"/>
      <c r="B823" s="415"/>
      <c r="C823" s="415"/>
      <c r="D823" s="415"/>
      <c r="E823" s="415"/>
      <c r="F823" s="530"/>
      <c r="G823" s="415"/>
      <c r="H823" s="415"/>
      <c r="I823" s="415"/>
      <c r="J823" s="415"/>
      <c r="K823" s="415"/>
      <c r="L823" s="415"/>
    </row>
    <row r="824" spans="1:12" ht="11.25" customHeight="1">
      <c r="A824" s="415"/>
      <c r="B824" s="415"/>
      <c r="C824" s="415"/>
      <c r="D824" s="415"/>
      <c r="E824" s="415"/>
      <c r="F824" s="495" t="s">
        <v>43</v>
      </c>
      <c r="G824" s="496">
        <v>396377.34600000008</v>
      </c>
      <c r="H824" s="496">
        <v>6821.1</v>
      </c>
      <c r="I824" s="496">
        <v>396377.34600000008</v>
      </c>
      <c r="J824" s="529">
        <v>6821.1</v>
      </c>
      <c r="K824" s="529"/>
      <c r="L824" s="415"/>
    </row>
    <row r="825" spans="1:12" ht="12.2" customHeight="1">
      <c r="A825" s="415"/>
      <c r="B825" s="415"/>
      <c r="C825" s="415"/>
      <c r="D825" s="415"/>
      <c r="E825" s="415"/>
      <c r="F825" s="495" t="s">
        <v>89</v>
      </c>
      <c r="G825" s="501">
        <v>389556.25</v>
      </c>
      <c r="H825" s="415"/>
      <c r="I825" s="501">
        <v>389556.25</v>
      </c>
      <c r="J825" s="415"/>
      <c r="K825" s="415"/>
      <c r="L825" s="415"/>
    </row>
    <row r="826" spans="1:12" ht="9.75" customHeight="1">
      <c r="A826" s="528" t="s">
        <v>270</v>
      </c>
      <c r="B826" s="528"/>
      <c r="C826" s="528" t="s">
        <v>271</v>
      </c>
      <c r="D826" s="528"/>
      <c r="E826" s="528"/>
      <c r="F826" s="528"/>
      <c r="G826" s="415"/>
      <c r="H826" s="415"/>
      <c r="I826" s="415"/>
      <c r="J826" s="415"/>
      <c r="K826" s="415"/>
      <c r="L826" s="415"/>
    </row>
    <row r="827" spans="1:12" ht="12.2" customHeight="1">
      <c r="A827" s="415"/>
      <c r="B827" s="415"/>
      <c r="C827" s="415"/>
      <c r="D827" s="415"/>
      <c r="E827" s="415"/>
      <c r="F827" s="495" t="s">
        <v>278</v>
      </c>
      <c r="G827" s="496">
        <v>0</v>
      </c>
      <c r="H827" s="496">
        <v>0</v>
      </c>
      <c r="I827" s="496">
        <v>0</v>
      </c>
      <c r="J827" s="529">
        <v>0</v>
      </c>
      <c r="K827" s="529"/>
      <c r="L827" s="529"/>
    </row>
    <row r="828" spans="1:12" ht="12.95" customHeight="1">
      <c r="A828" s="497">
        <v>352</v>
      </c>
      <c r="B828" s="498" t="s">
        <v>283</v>
      </c>
      <c r="C828" s="499">
        <v>41612</v>
      </c>
      <c r="D828" s="530" t="s">
        <v>534</v>
      </c>
      <c r="E828" s="499">
        <v>41521</v>
      </c>
      <c r="F828" s="530" t="s">
        <v>624</v>
      </c>
      <c r="G828" s="500">
        <v>1081</v>
      </c>
      <c r="H828" s="500">
        <v>0</v>
      </c>
      <c r="I828" s="500">
        <v>1081</v>
      </c>
      <c r="J828" s="527">
        <v>0</v>
      </c>
      <c r="K828" s="527"/>
      <c r="L828" s="415"/>
    </row>
    <row r="829" spans="1:12" ht="6" customHeight="1">
      <c r="A829" s="415"/>
      <c r="B829" s="415"/>
      <c r="C829" s="415"/>
      <c r="D829" s="530"/>
      <c r="E829" s="415"/>
      <c r="F829" s="530"/>
      <c r="G829" s="415"/>
      <c r="H829" s="415"/>
      <c r="I829" s="415"/>
      <c r="J829" s="415"/>
      <c r="K829" s="415"/>
      <c r="L829" s="415"/>
    </row>
    <row r="830" spans="1:12" ht="12.2" customHeight="1">
      <c r="A830" s="497">
        <v>251</v>
      </c>
      <c r="B830" s="498" t="s">
        <v>283</v>
      </c>
      <c r="C830" s="499">
        <v>41612</v>
      </c>
      <c r="D830" s="498" t="s">
        <v>535</v>
      </c>
      <c r="E830" s="499">
        <v>41529</v>
      </c>
      <c r="F830" s="498"/>
      <c r="G830" s="500">
        <v>1400</v>
      </c>
      <c r="H830" s="500">
        <v>0</v>
      </c>
      <c r="I830" s="500">
        <v>1400</v>
      </c>
      <c r="J830" s="527">
        <v>0</v>
      </c>
      <c r="K830" s="527"/>
      <c r="L830" s="415"/>
    </row>
    <row r="831" spans="1:12" ht="12.95" customHeight="1">
      <c r="A831" s="497">
        <v>250</v>
      </c>
      <c r="B831" s="498" t="s">
        <v>283</v>
      </c>
      <c r="C831" s="499">
        <v>41612</v>
      </c>
      <c r="D831" s="498" t="s">
        <v>536</v>
      </c>
      <c r="E831" s="499">
        <v>41531</v>
      </c>
      <c r="F831" s="498"/>
      <c r="G831" s="500">
        <v>1400</v>
      </c>
      <c r="H831" s="500">
        <v>0</v>
      </c>
      <c r="I831" s="500">
        <v>1400</v>
      </c>
      <c r="J831" s="527">
        <v>0</v>
      </c>
      <c r="K831" s="527"/>
      <c r="L831" s="415"/>
    </row>
    <row r="832" spans="1:12" ht="12.95" customHeight="1">
      <c r="A832" s="497">
        <v>253</v>
      </c>
      <c r="B832" s="498" t="s">
        <v>283</v>
      </c>
      <c r="C832" s="499">
        <v>41612</v>
      </c>
      <c r="D832" s="498" t="s">
        <v>537</v>
      </c>
      <c r="E832" s="499">
        <v>41535</v>
      </c>
      <c r="F832" s="498"/>
      <c r="G832" s="500">
        <v>1400</v>
      </c>
      <c r="H832" s="500">
        <v>0</v>
      </c>
      <c r="I832" s="500">
        <v>1400</v>
      </c>
      <c r="J832" s="527">
        <v>0</v>
      </c>
      <c r="K832" s="527"/>
      <c r="L832" s="415"/>
    </row>
    <row r="833" spans="1:12" ht="12.2" customHeight="1">
      <c r="A833" s="497">
        <v>249</v>
      </c>
      <c r="B833" s="498" t="s">
        <v>283</v>
      </c>
      <c r="C833" s="499">
        <v>41612</v>
      </c>
      <c r="D833" s="498" t="s">
        <v>538</v>
      </c>
      <c r="E833" s="499">
        <v>41540</v>
      </c>
      <c r="F833" s="498"/>
      <c r="G833" s="500">
        <v>1400</v>
      </c>
      <c r="H833" s="500">
        <v>0</v>
      </c>
      <c r="I833" s="500">
        <v>1400</v>
      </c>
      <c r="J833" s="527">
        <v>0</v>
      </c>
      <c r="K833" s="527"/>
      <c r="L833" s="415"/>
    </row>
    <row r="834" spans="1:12" ht="12.95" customHeight="1">
      <c r="A834" s="497">
        <v>254</v>
      </c>
      <c r="B834" s="498" t="s">
        <v>283</v>
      </c>
      <c r="C834" s="499">
        <v>41612</v>
      </c>
      <c r="D834" s="498" t="s">
        <v>539</v>
      </c>
      <c r="E834" s="499">
        <v>41579</v>
      </c>
      <c r="F834" s="498"/>
      <c r="G834" s="500">
        <v>1400</v>
      </c>
      <c r="H834" s="500">
        <v>0</v>
      </c>
      <c r="I834" s="500">
        <v>1400</v>
      </c>
      <c r="J834" s="527">
        <v>0</v>
      </c>
      <c r="K834" s="527"/>
      <c r="L834" s="415"/>
    </row>
    <row r="835" spans="1:12" ht="12.2" customHeight="1">
      <c r="A835" s="497">
        <v>256</v>
      </c>
      <c r="B835" s="498" t="s">
        <v>283</v>
      </c>
      <c r="C835" s="499">
        <v>41612</v>
      </c>
      <c r="D835" s="498" t="s">
        <v>540</v>
      </c>
      <c r="E835" s="499">
        <v>41579</v>
      </c>
      <c r="F835" s="498"/>
      <c r="G835" s="500">
        <v>1400</v>
      </c>
      <c r="H835" s="500">
        <v>0</v>
      </c>
      <c r="I835" s="500">
        <v>1400</v>
      </c>
      <c r="J835" s="527">
        <v>0</v>
      </c>
      <c r="K835" s="527"/>
      <c r="L835" s="415"/>
    </row>
    <row r="836" spans="1:12" ht="12.2" customHeight="1">
      <c r="A836" s="415"/>
      <c r="B836" s="415"/>
      <c r="C836" s="415"/>
      <c r="D836" s="415"/>
      <c r="E836" s="415"/>
      <c r="F836" s="495" t="s">
        <v>43</v>
      </c>
      <c r="G836" s="496">
        <v>9481</v>
      </c>
      <c r="H836" s="496">
        <v>0</v>
      </c>
      <c r="I836" s="496">
        <v>9481</v>
      </c>
      <c r="J836" s="529">
        <v>0</v>
      </c>
      <c r="K836" s="529"/>
      <c r="L836" s="415"/>
    </row>
    <row r="837" spans="1:12" ht="11.25" customHeight="1">
      <c r="A837" s="415"/>
      <c r="B837" s="415"/>
      <c r="C837" s="415"/>
      <c r="D837" s="415"/>
      <c r="E837" s="415"/>
      <c r="F837" s="495" t="s">
        <v>89</v>
      </c>
      <c r="G837" s="501">
        <v>9481</v>
      </c>
      <c r="H837" s="415"/>
      <c r="I837" s="501">
        <v>9481</v>
      </c>
      <c r="J837" s="415"/>
      <c r="K837" s="415"/>
      <c r="L837" s="415"/>
    </row>
    <row r="838" spans="1:12" ht="10.5" customHeight="1">
      <c r="A838" s="528" t="s">
        <v>543</v>
      </c>
      <c r="B838" s="528"/>
      <c r="C838" s="528" t="s">
        <v>544</v>
      </c>
      <c r="D838" s="528"/>
      <c r="E838" s="528"/>
      <c r="F838" s="528"/>
      <c r="G838" s="415"/>
      <c r="H838" s="415"/>
      <c r="I838" s="415"/>
      <c r="J838" s="415"/>
      <c r="K838" s="415"/>
      <c r="L838" s="415"/>
    </row>
    <row r="839" spans="1:12" ht="12.2" customHeight="1">
      <c r="A839" s="415"/>
      <c r="B839" s="415"/>
      <c r="C839" s="415"/>
      <c r="D839" s="415"/>
      <c r="E839" s="415"/>
      <c r="F839" s="495" t="s">
        <v>278</v>
      </c>
      <c r="G839" s="496">
        <v>0</v>
      </c>
      <c r="H839" s="496">
        <v>0</v>
      </c>
      <c r="I839" s="496">
        <v>0</v>
      </c>
      <c r="J839" s="529">
        <v>0</v>
      </c>
      <c r="K839" s="529"/>
      <c r="L839" s="529"/>
    </row>
    <row r="840" spans="1:12" ht="12.2" customHeight="1">
      <c r="A840" s="497">
        <v>43</v>
      </c>
      <c r="B840" s="498" t="s">
        <v>280</v>
      </c>
      <c r="C840" s="499">
        <v>41416</v>
      </c>
      <c r="D840" s="498" t="s">
        <v>98</v>
      </c>
      <c r="E840" s="499">
        <v>41331</v>
      </c>
      <c r="F840" s="498"/>
      <c r="G840" s="500">
        <v>120</v>
      </c>
      <c r="H840" s="500">
        <v>0</v>
      </c>
      <c r="I840" s="500">
        <v>120</v>
      </c>
      <c r="J840" s="527">
        <v>0</v>
      </c>
      <c r="K840" s="527"/>
      <c r="L840" s="415"/>
    </row>
    <row r="841" spans="1:12" ht="12.95" customHeight="1">
      <c r="A841" s="497">
        <v>304</v>
      </c>
      <c r="B841" s="498" t="s">
        <v>280</v>
      </c>
      <c r="C841" s="499">
        <v>41416</v>
      </c>
      <c r="D841" s="498" t="s">
        <v>126</v>
      </c>
      <c r="E841" s="499">
        <v>41331</v>
      </c>
      <c r="F841" s="530" t="s">
        <v>498</v>
      </c>
      <c r="G841" s="500">
        <v>28333.33</v>
      </c>
      <c r="H841" s="500">
        <v>0</v>
      </c>
      <c r="I841" s="500">
        <v>28333.33</v>
      </c>
      <c r="J841" s="527">
        <v>0</v>
      </c>
      <c r="K841" s="527"/>
      <c r="L841" s="415"/>
    </row>
    <row r="842" spans="1:12" ht="14.45" customHeight="1">
      <c r="A842" s="415"/>
      <c r="B842" s="415"/>
      <c r="C842" s="415"/>
      <c r="D842" s="415"/>
      <c r="E842" s="415"/>
      <c r="F842" s="530"/>
      <c r="G842" s="415"/>
      <c r="H842" s="415"/>
      <c r="I842" s="415"/>
      <c r="J842" s="415"/>
      <c r="K842" s="415"/>
      <c r="L842" s="415"/>
    </row>
    <row r="843" spans="1:12" ht="12.2" customHeight="1">
      <c r="A843" s="497">
        <v>81</v>
      </c>
      <c r="B843" s="498" t="s">
        <v>280</v>
      </c>
      <c r="C843" s="499">
        <v>41416</v>
      </c>
      <c r="D843" s="498" t="s">
        <v>504</v>
      </c>
      <c r="E843" s="499">
        <v>41386</v>
      </c>
      <c r="F843" s="498"/>
      <c r="G843" s="500">
        <v>120</v>
      </c>
      <c r="H843" s="500">
        <v>0</v>
      </c>
      <c r="I843" s="500">
        <v>120</v>
      </c>
      <c r="J843" s="527">
        <v>0</v>
      </c>
      <c r="K843" s="527"/>
      <c r="L843" s="415"/>
    </row>
    <row r="844" spans="1:12" ht="12.95" customHeight="1">
      <c r="A844" s="497">
        <v>306</v>
      </c>
      <c r="B844" s="498" t="s">
        <v>280</v>
      </c>
      <c r="C844" s="499">
        <v>41416</v>
      </c>
      <c r="D844" s="498" t="s">
        <v>444</v>
      </c>
      <c r="E844" s="499">
        <v>41386</v>
      </c>
      <c r="F844" s="530" t="s">
        <v>506</v>
      </c>
      <c r="G844" s="500">
        <v>85000</v>
      </c>
      <c r="H844" s="500">
        <v>0</v>
      </c>
      <c r="I844" s="500">
        <v>85000</v>
      </c>
      <c r="J844" s="527">
        <v>0</v>
      </c>
      <c r="K844" s="527"/>
      <c r="L844" s="415"/>
    </row>
    <row r="845" spans="1:12" ht="6" customHeight="1">
      <c r="A845" s="415"/>
      <c r="B845" s="415"/>
      <c r="C845" s="415"/>
      <c r="D845" s="415"/>
      <c r="E845" s="415"/>
      <c r="F845" s="530"/>
      <c r="G845" s="415"/>
      <c r="H845" s="415"/>
      <c r="I845" s="415"/>
      <c r="J845" s="415"/>
      <c r="K845" s="415"/>
      <c r="L845" s="415"/>
    </row>
    <row r="846" spans="1:12" ht="11.25" customHeight="1">
      <c r="A846" s="415"/>
      <c r="B846" s="415"/>
      <c r="C846" s="415"/>
      <c r="D846" s="415"/>
      <c r="E846" s="415"/>
      <c r="F846" s="495" t="s">
        <v>43</v>
      </c>
      <c r="G846" s="496">
        <v>113573.33</v>
      </c>
      <c r="H846" s="496">
        <v>0</v>
      </c>
      <c r="I846" s="496">
        <v>113573.33</v>
      </c>
      <c r="J846" s="529">
        <v>0</v>
      </c>
      <c r="K846" s="529"/>
      <c r="L846" s="415"/>
    </row>
    <row r="847" spans="1:12" ht="11.25" customHeight="1">
      <c r="A847" s="415"/>
      <c r="B847" s="415"/>
      <c r="C847" s="415"/>
      <c r="D847" s="415"/>
      <c r="E847" s="415"/>
      <c r="F847" s="495" t="s">
        <v>89</v>
      </c>
      <c r="G847" s="501">
        <v>113573.33</v>
      </c>
      <c r="H847" s="415"/>
      <c r="I847" s="501">
        <v>113573.33</v>
      </c>
      <c r="J847" s="415"/>
      <c r="K847" s="415"/>
      <c r="L847" s="415"/>
    </row>
    <row r="848" spans="1:12" ht="10.5" customHeight="1">
      <c r="A848" s="528" t="s">
        <v>272</v>
      </c>
      <c r="B848" s="528"/>
      <c r="C848" s="528" t="s">
        <v>273</v>
      </c>
      <c r="D848" s="528"/>
      <c r="E848" s="528"/>
      <c r="F848" s="528"/>
      <c r="G848" s="415"/>
      <c r="H848" s="415"/>
      <c r="I848" s="415"/>
      <c r="J848" s="415"/>
      <c r="K848" s="415"/>
      <c r="L848" s="415"/>
    </row>
    <row r="849" spans="1:12" ht="12.2" customHeight="1">
      <c r="A849" s="415"/>
      <c r="B849" s="415"/>
      <c r="C849" s="415"/>
      <c r="D849" s="415"/>
      <c r="E849" s="415"/>
      <c r="F849" s="495" t="s">
        <v>278</v>
      </c>
      <c r="G849" s="496">
        <v>0</v>
      </c>
      <c r="H849" s="496">
        <v>0</v>
      </c>
      <c r="I849" s="496">
        <v>0</v>
      </c>
      <c r="J849" s="529">
        <v>0</v>
      </c>
      <c r="K849" s="529"/>
      <c r="L849" s="529"/>
    </row>
    <row r="850" spans="1:12" ht="12.95" customHeight="1">
      <c r="A850" s="497">
        <v>140</v>
      </c>
      <c r="B850" s="498" t="s">
        <v>279</v>
      </c>
      <c r="C850" s="499">
        <v>41485</v>
      </c>
      <c r="D850" s="498" t="s">
        <v>122</v>
      </c>
      <c r="E850" s="499">
        <v>41305</v>
      </c>
      <c r="F850" s="498"/>
      <c r="G850" s="500">
        <v>91475</v>
      </c>
      <c r="H850" s="500">
        <v>0</v>
      </c>
      <c r="I850" s="500">
        <v>91475</v>
      </c>
      <c r="J850" s="527">
        <v>0</v>
      </c>
      <c r="K850" s="527"/>
      <c r="L850" s="415"/>
    </row>
    <row r="851" spans="1:12" ht="12.2" customHeight="1">
      <c r="A851" s="497">
        <v>141</v>
      </c>
      <c r="B851" s="498" t="s">
        <v>279</v>
      </c>
      <c r="C851" s="499">
        <v>41485</v>
      </c>
      <c r="D851" s="498" t="s">
        <v>107</v>
      </c>
      <c r="E851" s="499">
        <v>41333</v>
      </c>
      <c r="F851" s="498" t="s">
        <v>466</v>
      </c>
      <c r="G851" s="500">
        <v>91475</v>
      </c>
      <c r="H851" s="500">
        <v>0</v>
      </c>
      <c r="I851" s="500">
        <v>91475</v>
      </c>
      <c r="J851" s="527">
        <v>0</v>
      </c>
      <c r="K851" s="527"/>
      <c r="L851" s="415"/>
    </row>
    <row r="852" spans="1:12" ht="12.95" customHeight="1">
      <c r="A852" s="497">
        <v>142</v>
      </c>
      <c r="B852" s="498" t="s">
        <v>279</v>
      </c>
      <c r="C852" s="499">
        <v>41485</v>
      </c>
      <c r="D852" s="498" t="s">
        <v>120</v>
      </c>
      <c r="E852" s="499">
        <v>41364</v>
      </c>
      <c r="F852" s="498" t="s">
        <v>467</v>
      </c>
      <c r="G852" s="500">
        <v>91475</v>
      </c>
      <c r="H852" s="500">
        <v>0</v>
      </c>
      <c r="I852" s="500">
        <v>91475</v>
      </c>
      <c r="J852" s="527">
        <v>0</v>
      </c>
      <c r="K852" s="527"/>
      <c r="L852" s="415"/>
    </row>
    <row r="853" spans="1:12" ht="12.95" customHeight="1">
      <c r="A853" s="497">
        <v>143</v>
      </c>
      <c r="B853" s="498" t="s">
        <v>279</v>
      </c>
      <c r="C853" s="499">
        <v>41485</v>
      </c>
      <c r="D853" s="498" t="s">
        <v>93</v>
      </c>
      <c r="E853" s="499">
        <v>41394</v>
      </c>
      <c r="F853" s="498" t="s">
        <v>468</v>
      </c>
      <c r="G853" s="500">
        <v>30000</v>
      </c>
      <c r="H853" s="500">
        <v>0</v>
      </c>
      <c r="I853" s="500">
        <v>30000</v>
      </c>
      <c r="J853" s="527">
        <v>0</v>
      </c>
      <c r="K853" s="527"/>
      <c r="L853" s="415"/>
    </row>
    <row r="854" spans="1:12" ht="12.2" customHeight="1">
      <c r="A854" s="497">
        <v>144</v>
      </c>
      <c r="B854" s="498" t="s">
        <v>279</v>
      </c>
      <c r="C854" s="499">
        <v>41485</v>
      </c>
      <c r="D854" s="498" t="s">
        <v>95</v>
      </c>
      <c r="E854" s="499">
        <v>41425</v>
      </c>
      <c r="F854" s="498" t="s">
        <v>469</v>
      </c>
      <c r="G854" s="500">
        <v>30000</v>
      </c>
      <c r="H854" s="500">
        <v>0</v>
      </c>
      <c r="I854" s="500">
        <v>30000</v>
      </c>
      <c r="J854" s="527">
        <v>0</v>
      </c>
      <c r="K854" s="527"/>
      <c r="L854" s="415"/>
    </row>
    <row r="855" spans="1:12" ht="12.95" customHeight="1">
      <c r="A855" s="497">
        <v>145</v>
      </c>
      <c r="B855" s="498" t="s">
        <v>279</v>
      </c>
      <c r="C855" s="499">
        <v>41485</v>
      </c>
      <c r="D855" s="498" t="s">
        <v>96</v>
      </c>
      <c r="E855" s="499">
        <v>41455</v>
      </c>
      <c r="F855" s="498" t="s">
        <v>470</v>
      </c>
      <c r="G855" s="500">
        <v>30000</v>
      </c>
      <c r="H855" s="500">
        <v>0</v>
      </c>
      <c r="I855" s="500">
        <v>30000</v>
      </c>
      <c r="J855" s="527">
        <v>0</v>
      </c>
      <c r="K855" s="527"/>
      <c r="L855" s="415"/>
    </row>
    <row r="856" spans="1:12" ht="12.2" customHeight="1">
      <c r="A856" s="497">
        <v>149</v>
      </c>
      <c r="B856" s="498" t="s">
        <v>279</v>
      </c>
      <c r="C856" s="499">
        <v>41502</v>
      </c>
      <c r="D856" s="498" t="s">
        <v>97</v>
      </c>
      <c r="E856" s="499">
        <v>41486</v>
      </c>
      <c r="F856" s="498"/>
      <c r="G856" s="500">
        <v>30000</v>
      </c>
      <c r="H856" s="500">
        <v>0</v>
      </c>
      <c r="I856" s="500">
        <v>30000</v>
      </c>
      <c r="J856" s="527">
        <v>0</v>
      </c>
      <c r="K856" s="527"/>
      <c r="L856" s="415"/>
    </row>
    <row r="857" spans="1:12" ht="12.95" customHeight="1">
      <c r="A857" s="497">
        <v>185</v>
      </c>
      <c r="B857" s="498" t="s">
        <v>279</v>
      </c>
      <c r="C857" s="499">
        <v>41502</v>
      </c>
      <c r="D857" s="498" t="s">
        <v>126</v>
      </c>
      <c r="E857" s="499">
        <v>41517</v>
      </c>
      <c r="F857" s="498" t="s">
        <v>471</v>
      </c>
      <c r="G857" s="500">
        <v>30000</v>
      </c>
      <c r="H857" s="500">
        <v>0</v>
      </c>
      <c r="I857" s="500">
        <v>30000</v>
      </c>
      <c r="J857" s="527">
        <v>0</v>
      </c>
      <c r="K857" s="527"/>
      <c r="L857" s="415"/>
    </row>
    <row r="858" spans="1:12" ht="12.2" customHeight="1">
      <c r="A858" s="497">
        <v>211</v>
      </c>
      <c r="B858" s="498" t="s">
        <v>279</v>
      </c>
      <c r="C858" s="499">
        <v>41502</v>
      </c>
      <c r="D858" s="498" t="s">
        <v>114</v>
      </c>
      <c r="E858" s="499">
        <v>41547</v>
      </c>
      <c r="F858" s="498" t="s">
        <v>472</v>
      </c>
      <c r="G858" s="500">
        <v>30000</v>
      </c>
      <c r="H858" s="500">
        <v>0</v>
      </c>
      <c r="I858" s="500">
        <v>30000</v>
      </c>
      <c r="J858" s="527">
        <v>0</v>
      </c>
      <c r="K858" s="527"/>
      <c r="L858" s="415"/>
    </row>
    <row r="859" spans="1:12" ht="12.95" customHeight="1">
      <c r="A859" s="497">
        <v>231</v>
      </c>
      <c r="B859" s="498" t="s">
        <v>279</v>
      </c>
      <c r="C859" s="499">
        <v>41596</v>
      </c>
      <c r="D859" s="498" t="s">
        <v>98</v>
      </c>
      <c r="E859" s="499">
        <v>41577</v>
      </c>
      <c r="F859" s="498" t="s">
        <v>286</v>
      </c>
      <c r="G859" s="500">
        <v>30000</v>
      </c>
      <c r="H859" s="500">
        <v>0</v>
      </c>
      <c r="I859" s="500">
        <v>30000</v>
      </c>
      <c r="J859" s="527">
        <v>0</v>
      </c>
      <c r="K859" s="527"/>
      <c r="L859" s="415"/>
    </row>
    <row r="860" spans="1:12" ht="12.95" customHeight="1">
      <c r="A860" s="497">
        <v>260</v>
      </c>
      <c r="B860" s="498" t="s">
        <v>279</v>
      </c>
      <c r="C860" s="499">
        <v>41635</v>
      </c>
      <c r="D860" s="498" t="s">
        <v>101</v>
      </c>
      <c r="E860" s="499">
        <v>41608</v>
      </c>
      <c r="F860" s="498" t="s">
        <v>287</v>
      </c>
      <c r="G860" s="500">
        <v>30000</v>
      </c>
      <c r="H860" s="500">
        <v>0</v>
      </c>
      <c r="I860" s="500">
        <v>30000</v>
      </c>
      <c r="J860" s="527">
        <v>0</v>
      </c>
      <c r="K860" s="527"/>
      <c r="L860" s="415"/>
    </row>
    <row r="861" spans="1:12" ht="12.2" customHeight="1">
      <c r="A861" s="497">
        <v>289</v>
      </c>
      <c r="B861" s="498" t="s">
        <v>279</v>
      </c>
      <c r="C861" s="499">
        <v>41665</v>
      </c>
      <c r="D861" s="498" t="s">
        <v>99</v>
      </c>
      <c r="E861" s="499">
        <v>41638</v>
      </c>
      <c r="F861" s="498" t="s">
        <v>288</v>
      </c>
      <c r="G861" s="500">
        <v>30000</v>
      </c>
      <c r="H861" s="500">
        <v>0</v>
      </c>
      <c r="I861" s="500">
        <v>30000</v>
      </c>
      <c r="J861" s="527">
        <v>0</v>
      </c>
      <c r="K861" s="527"/>
      <c r="L861" s="415"/>
    </row>
    <row r="862" spans="1:12" ht="11.25" customHeight="1">
      <c r="A862" s="415"/>
      <c r="B862" s="415"/>
      <c r="C862" s="415"/>
      <c r="D862" s="415"/>
      <c r="E862" s="415"/>
      <c r="F862" s="495" t="s">
        <v>43</v>
      </c>
      <c r="G862" s="496">
        <v>544425</v>
      </c>
      <c r="H862" s="496">
        <v>0</v>
      </c>
      <c r="I862" s="496">
        <v>544425</v>
      </c>
      <c r="J862" s="529">
        <v>0</v>
      </c>
      <c r="K862" s="529"/>
      <c r="L862" s="415"/>
    </row>
    <row r="863" spans="1:12" ht="11.25" customHeight="1">
      <c r="A863" s="415"/>
      <c r="B863" s="415"/>
      <c r="C863" s="415"/>
      <c r="D863" s="415"/>
      <c r="E863" s="415"/>
      <c r="F863" s="495" t="s">
        <v>89</v>
      </c>
      <c r="G863" s="501">
        <v>544425</v>
      </c>
      <c r="H863" s="415"/>
      <c r="I863" s="501">
        <v>544425</v>
      </c>
      <c r="J863" s="415"/>
      <c r="K863" s="415"/>
      <c r="L863" s="415"/>
    </row>
    <row r="864" spans="1:12" ht="10.5" customHeight="1">
      <c r="A864" s="528" t="s">
        <v>274</v>
      </c>
      <c r="B864" s="528"/>
      <c r="C864" s="528" t="s">
        <v>275</v>
      </c>
      <c r="D864" s="528"/>
      <c r="E864" s="528"/>
      <c r="F864" s="528"/>
      <c r="G864" s="415"/>
      <c r="H864" s="415"/>
      <c r="I864" s="415"/>
      <c r="J864" s="415"/>
      <c r="K864" s="415"/>
      <c r="L864" s="415"/>
    </row>
    <row r="865" spans="1:12" ht="12.2" customHeight="1">
      <c r="A865" s="415"/>
      <c r="B865" s="415"/>
      <c r="C865" s="415"/>
      <c r="D865" s="415"/>
      <c r="E865" s="415"/>
      <c r="F865" s="495" t="s">
        <v>278</v>
      </c>
      <c r="G865" s="496">
        <v>0</v>
      </c>
      <c r="H865" s="496">
        <v>0</v>
      </c>
      <c r="I865" s="496">
        <v>0</v>
      </c>
      <c r="J865" s="529">
        <v>0</v>
      </c>
      <c r="K865" s="529"/>
      <c r="L865" s="529"/>
    </row>
    <row r="866" spans="1:12" ht="12.95" customHeight="1">
      <c r="A866" s="497">
        <v>140</v>
      </c>
      <c r="B866" s="498" t="s">
        <v>279</v>
      </c>
      <c r="C866" s="499">
        <v>41485</v>
      </c>
      <c r="D866" s="498" t="s">
        <v>122</v>
      </c>
      <c r="E866" s="499">
        <v>41305</v>
      </c>
      <c r="F866" s="498"/>
      <c r="G866" s="500">
        <v>15276</v>
      </c>
      <c r="H866" s="500">
        <v>0</v>
      </c>
      <c r="I866" s="500">
        <v>15276</v>
      </c>
      <c r="J866" s="527">
        <v>0</v>
      </c>
      <c r="K866" s="527"/>
      <c r="L866" s="415"/>
    </row>
    <row r="867" spans="1:12" ht="12.95" customHeight="1">
      <c r="A867" s="497">
        <v>141</v>
      </c>
      <c r="B867" s="498" t="s">
        <v>279</v>
      </c>
      <c r="C867" s="499">
        <v>41485</v>
      </c>
      <c r="D867" s="498" t="s">
        <v>107</v>
      </c>
      <c r="E867" s="499">
        <v>41333</v>
      </c>
      <c r="F867" s="498" t="s">
        <v>466</v>
      </c>
      <c r="G867" s="500">
        <v>15276</v>
      </c>
      <c r="H867" s="500">
        <v>0</v>
      </c>
      <c r="I867" s="500">
        <v>15276</v>
      </c>
      <c r="J867" s="527">
        <v>0</v>
      </c>
      <c r="K867" s="527"/>
      <c r="L867" s="415"/>
    </row>
    <row r="868" spans="1:12" ht="12.2" customHeight="1">
      <c r="A868" s="497">
        <v>142</v>
      </c>
      <c r="B868" s="498" t="s">
        <v>279</v>
      </c>
      <c r="C868" s="499">
        <v>41485</v>
      </c>
      <c r="D868" s="498" t="s">
        <v>120</v>
      </c>
      <c r="E868" s="499">
        <v>41364</v>
      </c>
      <c r="F868" s="498" t="s">
        <v>467</v>
      </c>
      <c r="G868" s="500">
        <v>15276</v>
      </c>
      <c r="H868" s="500">
        <v>0</v>
      </c>
      <c r="I868" s="500">
        <v>15276</v>
      </c>
      <c r="J868" s="527">
        <v>0</v>
      </c>
      <c r="K868" s="527"/>
      <c r="L868" s="415"/>
    </row>
    <row r="869" spans="1:12" ht="12.95" customHeight="1">
      <c r="A869" s="497">
        <v>143</v>
      </c>
      <c r="B869" s="498" t="s">
        <v>279</v>
      </c>
      <c r="C869" s="499">
        <v>41485</v>
      </c>
      <c r="D869" s="498" t="s">
        <v>93</v>
      </c>
      <c r="E869" s="499">
        <v>41394</v>
      </c>
      <c r="F869" s="498" t="s">
        <v>468</v>
      </c>
      <c r="G869" s="500">
        <v>5010</v>
      </c>
      <c r="H869" s="500">
        <v>0</v>
      </c>
      <c r="I869" s="500">
        <v>5010</v>
      </c>
      <c r="J869" s="527">
        <v>0</v>
      </c>
      <c r="K869" s="527"/>
      <c r="L869" s="415"/>
    </row>
    <row r="870" spans="1:12" ht="12.2" customHeight="1">
      <c r="A870" s="497">
        <v>144</v>
      </c>
      <c r="B870" s="498" t="s">
        <v>279</v>
      </c>
      <c r="C870" s="499">
        <v>41485</v>
      </c>
      <c r="D870" s="498" t="s">
        <v>95</v>
      </c>
      <c r="E870" s="499">
        <v>41425</v>
      </c>
      <c r="F870" s="498" t="s">
        <v>469</v>
      </c>
      <c r="G870" s="500">
        <v>5010</v>
      </c>
      <c r="H870" s="500">
        <v>0</v>
      </c>
      <c r="I870" s="500">
        <v>5010</v>
      </c>
      <c r="J870" s="527">
        <v>0</v>
      </c>
      <c r="K870" s="527"/>
      <c r="L870" s="415"/>
    </row>
    <row r="871" spans="1:12" ht="12.95" customHeight="1">
      <c r="A871" s="497">
        <v>145</v>
      </c>
      <c r="B871" s="498" t="s">
        <v>279</v>
      </c>
      <c r="C871" s="499">
        <v>41485</v>
      </c>
      <c r="D871" s="498" t="s">
        <v>96</v>
      </c>
      <c r="E871" s="499">
        <v>41455</v>
      </c>
      <c r="F871" s="498" t="s">
        <v>470</v>
      </c>
      <c r="G871" s="500">
        <v>5010</v>
      </c>
      <c r="H871" s="500">
        <v>0</v>
      </c>
      <c r="I871" s="500">
        <v>5010</v>
      </c>
      <c r="J871" s="527">
        <v>0</v>
      </c>
      <c r="K871" s="527"/>
      <c r="L871" s="415"/>
    </row>
    <row r="872" spans="1:12" ht="12.2" customHeight="1">
      <c r="A872" s="497">
        <v>149</v>
      </c>
      <c r="B872" s="498" t="s">
        <v>279</v>
      </c>
      <c r="C872" s="499">
        <v>41502</v>
      </c>
      <c r="D872" s="498" t="s">
        <v>97</v>
      </c>
      <c r="E872" s="499">
        <v>41486</v>
      </c>
      <c r="F872" s="498"/>
      <c r="G872" s="500">
        <v>5010</v>
      </c>
      <c r="H872" s="500">
        <v>0</v>
      </c>
      <c r="I872" s="500">
        <v>5010</v>
      </c>
      <c r="J872" s="527">
        <v>0</v>
      </c>
      <c r="K872" s="527"/>
      <c r="L872" s="415"/>
    </row>
    <row r="873" spans="1:12" ht="12.95" customHeight="1">
      <c r="A873" s="497">
        <v>185</v>
      </c>
      <c r="B873" s="498" t="s">
        <v>279</v>
      </c>
      <c r="C873" s="499">
        <v>41502</v>
      </c>
      <c r="D873" s="498" t="s">
        <v>126</v>
      </c>
      <c r="E873" s="499">
        <v>41517</v>
      </c>
      <c r="F873" s="498" t="s">
        <v>471</v>
      </c>
      <c r="G873" s="500">
        <v>5010</v>
      </c>
      <c r="H873" s="500">
        <v>0</v>
      </c>
      <c r="I873" s="500">
        <v>5010</v>
      </c>
      <c r="J873" s="527">
        <v>0</v>
      </c>
      <c r="K873" s="527"/>
      <c r="L873" s="415"/>
    </row>
    <row r="874" spans="1:12" ht="12.95" customHeight="1">
      <c r="A874" s="497">
        <v>211</v>
      </c>
      <c r="B874" s="498" t="s">
        <v>279</v>
      </c>
      <c r="C874" s="499">
        <v>41502</v>
      </c>
      <c r="D874" s="498" t="s">
        <v>114</v>
      </c>
      <c r="E874" s="499">
        <v>41547</v>
      </c>
      <c r="F874" s="498" t="s">
        <v>472</v>
      </c>
      <c r="G874" s="500">
        <v>5010</v>
      </c>
      <c r="H874" s="500">
        <v>0</v>
      </c>
      <c r="I874" s="500">
        <v>5010</v>
      </c>
      <c r="J874" s="527">
        <v>0</v>
      </c>
      <c r="K874" s="527"/>
      <c r="L874" s="415"/>
    </row>
    <row r="875" spans="1:12" ht="12.2" customHeight="1">
      <c r="A875" s="497">
        <v>231</v>
      </c>
      <c r="B875" s="498" t="s">
        <v>279</v>
      </c>
      <c r="C875" s="499">
        <v>41596</v>
      </c>
      <c r="D875" s="498" t="s">
        <v>98</v>
      </c>
      <c r="E875" s="499">
        <v>41577</v>
      </c>
      <c r="F875" s="498" t="s">
        <v>286</v>
      </c>
      <c r="G875" s="500">
        <v>5010</v>
      </c>
      <c r="H875" s="500">
        <v>0</v>
      </c>
      <c r="I875" s="500">
        <v>5010</v>
      </c>
      <c r="J875" s="527">
        <v>0</v>
      </c>
      <c r="K875" s="527"/>
      <c r="L875" s="415"/>
    </row>
    <row r="876" spans="1:12" ht="12.95" customHeight="1">
      <c r="A876" s="497">
        <v>260</v>
      </c>
      <c r="B876" s="498" t="s">
        <v>279</v>
      </c>
      <c r="C876" s="499">
        <v>41635</v>
      </c>
      <c r="D876" s="498" t="s">
        <v>101</v>
      </c>
      <c r="E876" s="499">
        <v>41608</v>
      </c>
      <c r="F876" s="498" t="s">
        <v>287</v>
      </c>
      <c r="G876" s="500">
        <v>5010</v>
      </c>
      <c r="H876" s="500">
        <v>0</v>
      </c>
      <c r="I876" s="500">
        <v>5010</v>
      </c>
      <c r="J876" s="527">
        <v>0</v>
      </c>
      <c r="K876" s="527"/>
      <c r="L876" s="415"/>
    </row>
    <row r="877" spans="1:12" ht="12.2" customHeight="1">
      <c r="A877" s="497">
        <v>289</v>
      </c>
      <c r="B877" s="498" t="s">
        <v>279</v>
      </c>
      <c r="C877" s="499">
        <v>41665</v>
      </c>
      <c r="D877" s="498" t="s">
        <v>99</v>
      </c>
      <c r="E877" s="499">
        <v>41638</v>
      </c>
      <c r="F877" s="498" t="s">
        <v>288</v>
      </c>
      <c r="G877" s="500">
        <v>5010</v>
      </c>
      <c r="H877" s="500">
        <v>0</v>
      </c>
      <c r="I877" s="500">
        <v>5010</v>
      </c>
      <c r="J877" s="527">
        <v>0</v>
      </c>
      <c r="K877" s="527"/>
      <c r="L877" s="415"/>
    </row>
    <row r="878" spans="1:12" ht="11.25" customHeight="1">
      <c r="A878" s="415"/>
      <c r="B878" s="415"/>
      <c r="C878" s="415"/>
      <c r="D878" s="415"/>
      <c r="E878" s="415"/>
      <c r="F878" s="495" t="s">
        <v>43</v>
      </c>
      <c r="G878" s="496">
        <v>90918</v>
      </c>
      <c r="H878" s="496">
        <v>0</v>
      </c>
      <c r="I878" s="496">
        <v>90918</v>
      </c>
      <c r="J878" s="529">
        <v>0</v>
      </c>
      <c r="K878" s="529"/>
      <c r="L878" s="415"/>
    </row>
    <row r="879" spans="1:12" ht="12.2" customHeight="1">
      <c r="A879" s="415"/>
      <c r="B879" s="415"/>
      <c r="C879" s="415"/>
      <c r="D879" s="415"/>
      <c r="E879" s="415"/>
      <c r="F879" s="495" t="s">
        <v>89</v>
      </c>
      <c r="G879" s="501">
        <v>90918</v>
      </c>
      <c r="H879" s="415"/>
      <c r="I879" s="501">
        <v>90918</v>
      </c>
      <c r="J879" s="415"/>
      <c r="K879" s="415"/>
      <c r="L879" s="415"/>
    </row>
    <row r="880" spans="1:12" ht="10.5" customHeight="1">
      <c r="A880" s="528" t="s">
        <v>545</v>
      </c>
      <c r="B880" s="528"/>
      <c r="C880" s="528" t="s">
        <v>546</v>
      </c>
      <c r="D880" s="528"/>
      <c r="E880" s="528"/>
      <c r="F880" s="528"/>
      <c r="G880" s="415"/>
      <c r="H880" s="415"/>
      <c r="I880" s="415"/>
      <c r="J880" s="415"/>
      <c r="K880" s="415"/>
      <c r="L880" s="415"/>
    </row>
    <row r="881" spans="1:12" ht="12.2" customHeight="1">
      <c r="A881" s="415"/>
      <c r="B881" s="415"/>
      <c r="C881" s="415"/>
      <c r="D881" s="415"/>
      <c r="E881" s="415"/>
      <c r="F881" s="495" t="s">
        <v>278</v>
      </c>
      <c r="G881" s="496">
        <v>0</v>
      </c>
      <c r="H881" s="496">
        <v>0</v>
      </c>
      <c r="I881" s="496">
        <v>0</v>
      </c>
      <c r="J881" s="529">
        <v>0</v>
      </c>
      <c r="K881" s="529"/>
      <c r="L881" s="529"/>
    </row>
    <row r="882" spans="1:12" ht="12.2" customHeight="1">
      <c r="A882" s="497">
        <v>305</v>
      </c>
      <c r="B882" s="498" t="s">
        <v>280</v>
      </c>
      <c r="C882" s="499">
        <v>41416</v>
      </c>
      <c r="D882" s="498" t="s">
        <v>114</v>
      </c>
      <c r="E882" s="499">
        <v>41331</v>
      </c>
      <c r="F882" s="530" t="s">
        <v>499</v>
      </c>
      <c r="G882" s="500">
        <v>2845.33</v>
      </c>
      <c r="H882" s="500">
        <v>0</v>
      </c>
      <c r="I882" s="500">
        <v>2845.33</v>
      </c>
      <c r="J882" s="527">
        <v>0</v>
      </c>
      <c r="K882" s="527"/>
      <c r="L882" s="415"/>
    </row>
    <row r="883" spans="1:12" ht="6" customHeight="1">
      <c r="A883" s="415"/>
      <c r="B883" s="415"/>
      <c r="C883" s="415"/>
      <c r="D883" s="415"/>
      <c r="E883" s="415"/>
      <c r="F883" s="530"/>
      <c r="G883" s="415"/>
      <c r="H883" s="415"/>
      <c r="I883" s="415"/>
      <c r="J883" s="415"/>
      <c r="K883" s="415"/>
      <c r="L883" s="415"/>
    </row>
    <row r="884" spans="1:12" ht="12.95" customHeight="1">
      <c r="A884" s="497">
        <v>45</v>
      </c>
      <c r="B884" s="498" t="s">
        <v>280</v>
      </c>
      <c r="C884" s="499">
        <v>41416</v>
      </c>
      <c r="D884" s="498" t="s">
        <v>99</v>
      </c>
      <c r="E884" s="499">
        <v>41339</v>
      </c>
      <c r="F884" s="498"/>
      <c r="G884" s="500">
        <v>2441</v>
      </c>
      <c r="H884" s="500">
        <v>0</v>
      </c>
      <c r="I884" s="500">
        <v>2441</v>
      </c>
      <c r="J884" s="527">
        <v>0</v>
      </c>
      <c r="K884" s="527"/>
      <c r="L884" s="415"/>
    </row>
    <row r="885" spans="1:12" ht="12.2" customHeight="1">
      <c r="A885" s="497">
        <v>46</v>
      </c>
      <c r="B885" s="498" t="s">
        <v>280</v>
      </c>
      <c r="C885" s="499">
        <v>41416</v>
      </c>
      <c r="D885" s="498" t="s">
        <v>104</v>
      </c>
      <c r="E885" s="499">
        <v>41339</v>
      </c>
      <c r="F885" s="498"/>
      <c r="G885" s="500">
        <v>2441</v>
      </c>
      <c r="H885" s="500">
        <v>0</v>
      </c>
      <c r="I885" s="500">
        <v>2441</v>
      </c>
      <c r="J885" s="527">
        <v>0</v>
      </c>
      <c r="K885" s="527"/>
      <c r="L885" s="415"/>
    </row>
    <row r="886" spans="1:12" ht="12.95" customHeight="1">
      <c r="A886" s="497">
        <v>47</v>
      </c>
      <c r="B886" s="498" t="s">
        <v>280</v>
      </c>
      <c r="C886" s="499">
        <v>41416</v>
      </c>
      <c r="D886" s="498" t="s">
        <v>131</v>
      </c>
      <c r="E886" s="499">
        <v>41339</v>
      </c>
      <c r="F886" s="498"/>
      <c r="G886" s="500">
        <v>2441</v>
      </c>
      <c r="H886" s="500">
        <v>0</v>
      </c>
      <c r="I886" s="500">
        <v>2441</v>
      </c>
      <c r="J886" s="527">
        <v>0</v>
      </c>
      <c r="K886" s="527"/>
      <c r="L886" s="415"/>
    </row>
    <row r="887" spans="1:12" ht="12.2" customHeight="1">
      <c r="A887" s="497">
        <v>48</v>
      </c>
      <c r="B887" s="498" t="s">
        <v>280</v>
      </c>
      <c r="C887" s="499">
        <v>41416</v>
      </c>
      <c r="D887" s="498" t="s">
        <v>94</v>
      </c>
      <c r="E887" s="499">
        <v>41339</v>
      </c>
      <c r="F887" s="498"/>
      <c r="G887" s="500">
        <v>2441</v>
      </c>
      <c r="H887" s="500">
        <v>0</v>
      </c>
      <c r="I887" s="500">
        <v>2441</v>
      </c>
      <c r="J887" s="527">
        <v>0</v>
      </c>
      <c r="K887" s="527"/>
      <c r="L887" s="415"/>
    </row>
    <row r="888" spans="1:12" ht="12.95" customHeight="1">
      <c r="A888" s="497">
        <v>49</v>
      </c>
      <c r="B888" s="498" t="s">
        <v>280</v>
      </c>
      <c r="C888" s="499">
        <v>41416</v>
      </c>
      <c r="D888" s="498" t="s">
        <v>115</v>
      </c>
      <c r="E888" s="499">
        <v>41339</v>
      </c>
      <c r="F888" s="498"/>
      <c r="G888" s="500">
        <v>2441</v>
      </c>
      <c r="H888" s="500">
        <v>0</v>
      </c>
      <c r="I888" s="500">
        <v>2441</v>
      </c>
      <c r="J888" s="527">
        <v>0</v>
      </c>
      <c r="K888" s="527"/>
      <c r="L888" s="415"/>
    </row>
    <row r="889" spans="1:12" ht="12.2" customHeight="1">
      <c r="A889" s="497">
        <v>50</v>
      </c>
      <c r="B889" s="498" t="s">
        <v>280</v>
      </c>
      <c r="C889" s="499">
        <v>41416</v>
      </c>
      <c r="D889" s="498" t="s">
        <v>116</v>
      </c>
      <c r="E889" s="499">
        <v>41339</v>
      </c>
      <c r="F889" s="498"/>
      <c r="G889" s="500">
        <v>2441</v>
      </c>
      <c r="H889" s="500">
        <v>0</v>
      </c>
      <c r="I889" s="500">
        <v>2441</v>
      </c>
      <c r="J889" s="527">
        <v>0</v>
      </c>
      <c r="K889" s="527"/>
      <c r="L889" s="415"/>
    </row>
    <row r="890" spans="1:12" ht="12.95" customHeight="1">
      <c r="A890" s="497">
        <v>51</v>
      </c>
      <c r="B890" s="498" t="s">
        <v>280</v>
      </c>
      <c r="C890" s="499">
        <v>41416</v>
      </c>
      <c r="D890" s="498" t="s">
        <v>117</v>
      </c>
      <c r="E890" s="499">
        <v>41339</v>
      </c>
      <c r="F890" s="498"/>
      <c r="G890" s="500">
        <v>2441</v>
      </c>
      <c r="H890" s="500">
        <v>0</v>
      </c>
      <c r="I890" s="500">
        <v>2441</v>
      </c>
      <c r="J890" s="527">
        <v>0</v>
      </c>
      <c r="K890" s="527"/>
      <c r="L890" s="415"/>
    </row>
    <row r="891" spans="1:12" ht="12.95" customHeight="1">
      <c r="A891" s="497">
        <v>52</v>
      </c>
      <c r="B891" s="498" t="s">
        <v>280</v>
      </c>
      <c r="C891" s="499">
        <v>41416</v>
      </c>
      <c r="D891" s="498" t="s">
        <v>113</v>
      </c>
      <c r="E891" s="499">
        <v>41339</v>
      </c>
      <c r="F891" s="498"/>
      <c r="G891" s="500">
        <v>2441</v>
      </c>
      <c r="H891" s="500">
        <v>0</v>
      </c>
      <c r="I891" s="500">
        <v>2441</v>
      </c>
      <c r="J891" s="527">
        <v>0</v>
      </c>
      <c r="K891" s="527"/>
      <c r="L891" s="415"/>
    </row>
    <row r="892" spans="1:12" ht="12.2" customHeight="1">
      <c r="A892" s="497">
        <v>53</v>
      </c>
      <c r="B892" s="498" t="s">
        <v>280</v>
      </c>
      <c r="C892" s="499">
        <v>41416</v>
      </c>
      <c r="D892" s="498" t="s">
        <v>102</v>
      </c>
      <c r="E892" s="499">
        <v>41339</v>
      </c>
      <c r="F892" s="498"/>
      <c r="G892" s="500">
        <v>2441</v>
      </c>
      <c r="H892" s="500">
        <v>0</v>
      </c>
      <c r="I892" s="500">
        <v>2441</v>
      </c>
      <c r="J892" s="527">
        <v>0</v>
      </c>
      <c r="K892" s="527"/>
      <c r="L892" s="415"/>
    </row>
    <row r="893" spans="1:12" ht="12.95" customHeight="1">
      <c r="A893" s="497">
        <v>54</v>
      </c>
      <c r="B893" s="498" t="s">
        <v>280</v>
      </c>
      <c r="C893" s="499">
        <v>41416</v>
      </c>
      <c r="D893" s="498" t="s">
        <v>111</v>
      </c>
      <c r="E893" s="499">
        <v>41339</v>
      </c>
      <c r="F893" s="498"/>
      <c r="G893" s="500">
        <v>2441</v>
      </c>
      <c r="H893" s="500">
        <v>0</v>
      </c>
      <c r="I893" s="500">
        <v>2441</v>
      </c>
      <c r="J893" s="527">
        <v>0</v>
      </c>
      <c r="K893" s="527"/>
      <c r="L893" s="415"/>
    </row>
    <row r="894" spans="1:12" ht="12.2" customHeight="1">
      <c r="A894" s="497">
        <v>55</v>
      </c>
      <c r="B894" s="498" t="s">
        <v>280</v>
      </c>
      <c r="C894" s="499">
        <v>41416</v>
      </c>
      <c r="D894" s="498" t="s">
        <v>91</v>
      </c>
      <c r="E894" s="499">
        <v>41339</v>
      </c>
      <c r="F894" s="498"/>
      <c r="G894" s="500">
        <v>2441</v>
      </c>
      <c r="H894" s="500">
        <v>0</v>
      </c>
      <c r="I894" s="500">
        <v>2441</v>
      </c>
      <c r="J894" s="527">
        <v>0</v>
      </c>
      <c r="K894" s="527"/>
      <c r="L894" s="415"/>
    </row>
    <row r="895" spans="1:12" ht="12.95" customHeight="1">
      <c r="A895" s="497">
        <v>56</v>
      </c>
      <c r="B895" s="498" t="s">
        <v>280</v>
      </c>
      <c r="C895" s="499">
        <v>41416</v>
      </c>
      <c r="D895" s="498" t="s">
        <v>118</v>
      </c>
      <c r="E895" s="499">
        <v>41339</v>
      </c>
      <c r="F895" s="498"/>
      <c r="G895" s="500">
        <v>2441</v>
      </c>
      <c r="H895" s="500">
        <v>0</v>
      </c>
      <c r="I895" s="500">
        <v>2441</v>
      </c>
      <c r="J895" s="527">
        <v>0</v>
      </c>
      <c r="K895" s="527"/>
      <c r="L895" s="415"/>
    </row>
    <row r="896" spans="1:12" ht="12.95" customHeight="1">
      <c r="A896" s="497">
        <v>57</v>
      </c>
      <c r="B896" s="498" t="s">
        <v>280</v>
      </c>
      <c r="C896" s="499">
        <v>41416</v>
      </c>
      <c r="D896" s="498" t="s">
        <v>130</v>
      </c>
      <c r="E896" s="499">
        <v>41339</v>
      </c>
      <c r="F896" s="498"/>
      <c r="G896" s="500">
        <v>875</v>
      </c>
      <c r="H896" s="500">
        <v>0</v>
      </c>
      <c r="I896" s="500">
        <v>875</v>
      </c>
      <c r="J896" s="527">
        <v>0</v>
      </c>
      <c r="K896" s="527"/>
      <c r="L896" s="415"/>
    </row>
    <row r="897" spans="1:12" ht="12.2" customHeight="1">
      <c r="A897" s="497">
        <v>58</v>
      </c>
      <c r="B897" s="498" t="s">
        <v>280</v>
      </c>
      <c r="C897" s="499">
        <v>41416</v>
      </c>
      <c r="D897" s="498" t="s">
        <v>123</v>
      </c>
      <c r="E897" s="499">
        <v>41339</v>
      </c>
      <c r="F897" s="498"/>
      <c r="G897" s="500">
        <v>875</v>
      </c>
      <c r="H897" s="500">
        <v>0</v>
      </c>
      <c r="I897" s="500">
        <v>875</v>
      </c>
      <c r="J897" s="527">
        <v>0</v>
      </c>
      <c r="K897" s="527"/>
      <c r="L897" s="415"/>
    </row>
    <row r="898" spans="1:12" ht="12.95" customHeight="1">
      <c r="A898" s="497">
        <v>59</v>
      </c>
      <c r="B898" s="498" t="s">
        <v>280</v>
      </c>
      <c r="C898" s="499">
        <v>41416</v>
      </c>
      <c r="D898" s="498" t="s">
        <v>103</v>
      </c>
      <c r="E898" s="499">
        <v>41339</v>
      </c>
      <c r="F898" s="498"/>
      <c r="G898" s="500">
        <v>875</v>
      </c>
      <c r="H898" s="500">
        <v>0</v>
      </c>
      <c r="I898" s="500">
        <v>875</v>
      </c>
      <c r="J898" s="527">
        <v>0</v>
      </c>
      <c r="K898" s="527"/>
      <c r="L898" s="415"/>
    </row>
    <row r="899" spans="1:12" ht="12.2" customHeight="1">
      <c r="A899" s="497">
        <v>60</v>
      </c>
      <c r="B899" s="498" t="s">
        <v>280</v>
      </c>
      <c r="C899" s="499">
        <v>41416</v>
      </c>
      <c r="D899" s="498" t="s">
        <v>119</v>
      </c>
      <c r="E899" s="499">
        <v>41339</v>
      </c>
      <c r="F899" s="498"/>
      <c r="G899" s="500">
        <v>875</v>
      </c>
      <c r="H899" s="500">
        <v>0</v>
      </c>
      <c r="I899" s="500">
        <v>875</v>
      </c>
      <c r="J899" s="527">
        <v>0</v>
      </c>
      <c r="K899" s="527"/>
      <c r="L899" s="415"/>
    </row>
    <row r="900" spans="1:12" ht="12.95" customHeight="1">
      <c r="A900" s="497">
        <v>61</v>
      </c>
      <c r="B900" s="498" t="s">
        <v>280</v>
      </c>
      <c r="C900" s="499">
        <v>41416</v>
      </c>
      <c r="D900" s="498" t="s">
        <v>129</v>
      </c>
      <c r="E900" s="499">
        <v>41339</v>
      </c>
      <c r="F900" s="498"/>
      <c r="G900" s="500">
        <v>875</v>
      </c>
      <c r="H900" s="500">
        <v>0</v>
      </c>
      <c r="I900" s="500">
        <v>875</v>
      </c>
      <c r="J900" s="527">
        <v>0</v>
      </c>
      <c r="K900" s="527"/>
      <c r="L900" s="415"/>
    </row>
    <row r="901" spans="1:12" ht="12.2" customHeight="1">
      <c r="A901" s="497">
        <v>62</v>
      </c>
      <c r="B901" s="498" t="s">
        <v>280</v>
      </c>
      <c r="C901" s="499">
        <v>41416</v>
      </c>
      <c r="D901" s="498" t="s">
        <v>124</v>
      </c>
      <c r="E901" s="499">
        <v>41339</v>
      </c>
      <c r="F901" s="498"/>
      <c r="G901" s="500">
        <v>875</v>
      </c>
      <c r="H901" s="500">
        <v>0</v>
      </c>
      <c r="I901" s="500">
        <v>875</v>
      </c>
      <c r="J901" s="527">
        <v>0</v>
      </c>
      <c r="K901" s="527"/>
      <c r="L901" s="415"/>
    </row>
    <row r="902" spans="1:12" ht="12.95" customHeight="1">
      <c r="A902" s="497">
        <v>64</v>
      </c>
      <c r="B902" s="498" t="s">
        <v>280</v>
      </c>
      <c r="C902" s="499">
        <v>41416</v>
      </c>
      <c r="D902" s="498" t="s">
        <v>125</v>
      </c>
      <c r="E902" s="499">
        <v>41339</v>
      </c>
      <c r="F902" s="498"/>
      <c r="G902" s="500">
        <v>875</v>
      </c>
      <c r="H902" s="500">
        <v>0</v>
      </c>
      <c r="I902" s="500">
        <v>875</v>
      </c>
      <c r="J902" s="527">
        <v>0</v>
      </c>
      <c r="K902" s="527"/>
      <c r="L902" s="415"/>
    </row>
    <row r="903" spans="1:12" ht="12.95" customHeight="1">
      <c r="A903" s="497">
        <v>65</v>
      </c>
      <c r="B903" s="498" t="s">
        <v>280</v>
      </c>
      <c r="C903" s="499">
        <v>41416</v>
      </c>
      <c r="D903" s="498" t="s">
        <v>108</v>
      </c>
      <c r="E903" s="499">
        <v>41339</v>
      </c>
      <c r="F903" s="498"/>
      <c r="G903" s="500">
        <v>875</v>
      </c>
      <c r="H903" s="500">
        <v>0</v>
      </c>
      <c r="I903" s="500">
        <v>875</v>
      </c>
      <c r="J903" s="527">
        <v>0</v>
      </c>
      <c r="K903" s="527"/>
      <c r="L903" s="415"/>
    </row>
    <row r="904" spans="1:12" ht="12.2" customHeight="1">
      <c r="A904" s="497">
        <v>66</v>
      </c>
      <c r="B904" s="498" t="s">
        <v>280</v>
      </c>
      <c r="C904" s="499">
        <v>41416</v>
      </c>
      <c r="D904" s="498" t="s">
        <v>128</v>
      </c>
      <c r="E904" s="499">
        <v>41339</v>
      </c>
      <c r="F904" s="498"/>
      <c r="G904" s="500">
        <v>875</v>
      </c>
      <c r="H904" s="500">
        <v>0</v>
      </c>
      <c r="I904" s="500">
        <v>875</v>
      </c>
      <c r="J904" s="527">
        <v>0</v>
      </c>
      <c r="K904" s="527"/>
      <c r="L904" s="415"/>
    </row>
    <row r="905" spans="1:12" ht="12.95" customHeight="1">
      <c r="A905" s="497">
        <v>67</v>
      </c>
      <c r="B905" s="498" t="s">
        <v>280</v>
      </c>
      <c r="C905" s="499">
        <v>41416</v>
      </c>
      <c r="D905" s="498" t="s">
        <v>112</v>
      </c>
      <c r="E905" s="499">
        <v>41339</v>
      </c>
      <c r="F905" s="498"/>
      <c r="G905" s="500">
        <v>875</v>
      </c>
      <c r="H905" s="500">
        <v>0</v>
      </c>
      <c r="I905" s="500">
        <v>875</v>
      </c>
      <c r="J905" s="527">
        <v>0</v>
      </c>
      <c r="K905" s="527"/>
      <c r="L905" s="415"/>
    </row>
    <row r="906" spans="1:12" ht="12.2" customHeight="1">
      <c r="A906" s="497">
        <v>68</v>
      </c>
      <c r="B906" s="498" t="s">
        <v>280</v>
      </c>
      <c r="C906" s="499">
        <v>41416</v>
      </c>
      <c r="D906" s="498" t="s">
        <v>395</v>
      </c>
      <c r="E906" s="499">
        <v>41339</v>
      </c>
      <c r="F906" s="498"/>
      <c r="G906" s="500">
        <v>875</v>
      </c>
      <c r="H906" s="500">
        <v>0</v>
      </c>
      <c r="I906" s="500">
        <v>875</v>
      </c>
      <c r="J906" s="527">
        <v>0</v>
      </c>
      <c r="K906" s="527"/>
      <c r="L906" s="415"/>
    </row>
    <row r="907" spans="1:12" ht="12.95" customHeight="1">
      <c r="A907" s="497">
        <v>69</v>
      </c>
      <c r="B907" s="498" t="s">
        <v>280</v>
      </c>
      <c r="C907" s="499">
        <v>41416</v>
      </c>
      <c r="D907" s="498" t="s">
        <v>476</v>
      </c>
      <c r="E907" s="499">
        <v>41339</v>
      </c>
      <c r="F907" s="498"/>
      <c r="G907" s="500">
        <v>875</v>
      </c>
      <c r="H907" s="500">
        <v>0</v>
      </c>
      <c r="I907" s="500">
        <v>875</v>
      </c>
      <c r="J907" s="527">
        <v>0</v>
      </c>
      <c r="K907" s="527"/>
      <c r="L907" s="415"/>
    </row>
    <row r="908" spans="1:12" ht="12.2" customHeight="1">
      <c r="A908" s="497">
        <v>70</v>
      </c>
      <c r="B908" s="498" t="s">
        <v>280</v>
      </c>
      <c r="C908" s="499">
        <v>41416</v>
      </c>
      <c r="D908" s="498" t="s">
        <v>488</v>
      </c>
      <c r="E908" s="499">
        <v>41339</v>
      </c>
      <c r="F908" s="498"/>
      <c r="G908" s="500">
        <v>10000</v>
      </c>
      <c r="H908" s="500">
        <v>0</v>
      </c>
      <c r="I908" s="500">
        <v>10000</v>
      </c>
      <c r="J908" s="527">
        <v>0</v>
      </c>
      <c r="K908" s="527"/>
      <c r="L908" s="415"/>
    </row>
    <row r="909" spans="1:12" ht="12.95" customHeight="1">
      <c r="A909" s="497">
        <v>71</v>
      </c>
      <c r="B909" s="498" t="s">
        <v>280</v>
      </c>
      <c r="C909" s="499">
        <v>41416</v>
      </c>
      <c r="D909" s="498" t="s">
        <v>500</v>
      </c>
      <c r="E909" s="499">
        <v>41339</v>
      </c>
      <c r="F909" s="498"/>
      <c r="G909" s="500">
        <v>10000</v>
      </c>
      <c r="H909" s="500">
        <v>0</v>
      </c>
      <c r="I909" s="500">
        <v>10000</v>
      </c>
      <c r="J909" s="527">
        <v>0</v>
      </c>
      <c r="K909" s="527"/>
      <c r="L909" s="415"/>
    </row>
    <row r="910" spans="1:12" ht="12.95" customHeight="1">
      <c r="A910" s="497">
        <v>72</v>
      </c>
      <c r="B910" s="498" t="s">
        <v>280</v>
      </c>
      <c r="C910" s="499">
        <v>41416</v>
      </c>
      <c r="D910" s="498" t="s">
        <v>483</v>
      </c>
      <c r="E910" s="499">
        <v>41339</v>
      </c>
      <c r="F910" s="498"/>
      <c r="G910" s="500">
        <v>10000</v>
      </c>
      <c r="H910" s="500">
        <v>0</v>
      </c>
      <c r="I910" s="500">
        <v>10000</v>
      </c>
      <c r="J910" s="527">
        <v>0</v>
      </c>
      <c r="K910" s="527"/>
      <c r="L910" s="415"/>
    </row>
    <row r="911" spans="1:12" ht="12.2" customHeight="1">
      <c r="A911" s="497">
        <v>73</v>
      </c>
      <c r="B911" s="498" t="s">
        <v>280</v>
      </c>
      <c r="C911" s="499">
        <v>41416</v>
      </c>
      <c r="D911" s="498" t="s">
        <v>501</v>
      </c>
      <c r="E911" s="499">
        <v>41339</v>
      </c>
      <c r="F911" s="498"/>
      <c r="G911" s="500">
        <v>10000</v>
      </c>
      <c r="H911" s="500">
        <v>0</v>
      </c>
      <c r="I911" s="500">
        <v>10000</v>
      </c>
      <c r="J911" s="527">
        <v>0</v>
      </c>
      <c r="K911" s="527"/>
      <c r="L911" s="415"/>
    </row>
    <row r="912" spans="1:12" ht="12.95" customHeight="1">
      <c r="A912" s="497">
        <v>307</v>
      </c>
      <c r="B912" s="498" t="s">
        <v>280</v>
      </c>
      <c r="C912" s="499">
        <v>41416</v>
      </c>
      <c r="D912" s="498" t="s">
        <v>398</v>
      </c>
      <c r="E912" s="499">
        <v>41386</v>
      </c>
      <c r="F912" s="530" t="s">
        <v>507</v>
      </c>
      <c r="G912" s="500">
        <v>4459</v>
      </c>
      <c r="H912" s="500">
        <v>0</v>
      </c>
      <c r="I912" s="500">
        <v>4459</v>
      </c>
      <c r="J912" s="527">
        <v>0</v>
      </c>
      <c r="K912" s="527"/>
      <c r="L912" s="415"/>
    </row>
    <row r="913" spans="1:12" ht="6" customHeight="1">
      <c r="A913" s="415"/>
      <c r="B913" s="415"/>
      <c r="C913" s="415"/>
      <c r="D913" s="415"/>
      <c r="E913" s="415"/>
      <c r="F913" s="530"/>
      <c r="G913" s="415"/>
      <c r="H913" s="415"/>
      <c r="I913" s="415"/>
      <c r="J913" s="415"/>
      <c r="K913" s="415"/>
      <c r="L913" s="415"/>
    </row>
    <row r="914" spans="1:12" ht="12.2" customHeight="1">
      <c r="A914" s="497">
        <v>402</v>
      </c>
      <c r="B914" s="498" t="s">
        <v>279</v>
      </c>
      <c r="C914" s="499">
        <v>41706</v>
      </c>
      <c r="D914" s="498" t="s">
        <v>116</v>
      </c>
      <c r="E914" s="499">
        <v>41639</v>
      </c>
      <c r="F914" s="498" t="s">
        <v>754</v>
      </c>
      <c r="G914" s="500">
        <v>0</v>
      </c>
      <c r="H914" s="500">
        <v>87096.33</v>
      </c>
      <c r="I914" s="500">
        <v>0</v>
      </c>
      <c r="J914" s="527">
        <v>87096.33</v>
      </c>
      <c r="K914" s="527"/>
      <c r="L914" s="415"/>
    </row>
    <row r="915" spans="1:12" ht="11.25" customHeight="1">
      <c r="A915" s="415"/>
      <c r="B915" s="415"/>
      <c r="C915" s="415"/>
      <c r="D915" s="415"/>
      <c r="E915" s="415"/>
      <c r="F915" s="495" t="s">
        <v>43</v>
      </c>
      <c r="G915" s="496">
        <v>87096.33</v>
      </c>
      <c r="H915" s="496">
        <v>87096.33</v>
      </c>
      <c r="I915" s="496">
        <v>87096.33</v>
      </c>
      <c r="J915" s="529">
        <v>87096.33</v>
      </c>
      <c r="K915" s="529"/>
      <c r="L915" s="415"/>
    </row>
    <row r="916" spans="1:12" ht="12.2" customHeight="1">
      <c r="A916" s="415"/>
      <c r="B916" s="415"/>
      <c r="C916" s="415"/>
      <c r="D916" s="415"/>
      <c r="E916" s="415"/>
      <c r="F916" s="495" t="s">
        <v>89</v>
      </c>
      <c r="G916" s="415"/>
      <c r="H916" s="415"/>
      <c r="I916" s="415"/>
      <c r="J916" s="415"/>
      <c r="K916" s="415"/>
      <c r="L916" s="415"/>
    </row>
    <row r="917" spans="1:12" ht="9.75" customHeight="1">
      <c r="A917" s="528" t="s">
        <v>547</v>
      </c>
      <c r="B917" s="528"/>
      <c r="C917" s="528" t="s">
        <v>548</v>
      </c>
      <c r="D917" s="528"/>
      <c r="E917" s="528"/>
      <c r="F917" s="528"/>
      <c r="G917" s="415"/>
      <c r="H917" s="415"/>
      <c r="I917" s="415"/>
      <c r="J917" s="415"/>
      <c r="K917" s="415"/>
      <c r="L917" s="415"/>
    </row>
    <row r="918" spans="1:12" ht="12.2" customHeight="1">
      <c r="A918" s="415"/>
      <c r="B918" s="415"/>
      <c r="C918" s="415"/>
      <c r="D918" s="415"/>
      <c r="E918" s="415"/>
      <c r="F918" s="495" t="s">
        <v>278</v>
      </c>
      <c r="G918" s="496">
        <v>0</v>
      </c>
      <c r="H918" s="496">
        <v>0</v>
      </c>
      <c r="I918" s="496">
        <v>0</v>
      </c>
      <c r="J918" s="529">
        <v>0</v>
      </c>
      <c r="K918" s="529"/>
      <c r="L918" s="529"/>
    </row>
    <row r="919" spans="1:12" ht="12.95" customHeight="1">
      <c r="A919" s="497">
        <v>45</v>
      </c>
      <c r="B919" s="498" t="s">
        <v>280</v>
      </c>
      <c r="C919" s="499">
        <v>41416</v>
      </c>
      <c r="D919" s="498" t="s">
        <v>99</v>
      </c>
      <c r="E919" s="499">
        <v>41339</v>
      </c>
      <c r="F919" s="498"/>
      <c r="G919" s="500">
        <v>2330</v>
      </c>
      <c r="H919" s="500">
        <v>0</v>
      </c>
      <c r="I919" s="500">
        <v>2330</v>
      </c>
      <c r="J919" s="527">
        <v>0</v>
      </c>
      <c r="K919" s="527"/>
      <c r="L919" s="415"/>
    </row>
    <row r="920" spans="1:12" ht="12.95" customHeight="1">
      <c r="A920" s="497">
        <v>46</v>
      </c>
      <c r="B920" s="498" t="s">
        <v>280</v>
      </c>
      <c r="C920" s="499">
        <v>41416</v>
      </c>
      <c r="D920" s="498" t="s">
        <v>104</v>
      </c>
      <c r="E920" s="499">
        <v>41339</v>
      </c>
      <c r="F920" s="498"/>
      <c r="G920" s="500">
        <v>1145</v>
      </c>
      <c r="H920" s="500">
        <v>0</v>
      </c>
      <c r="I920" s="500">
        <v>1145</v>
      </c>
      <c r="J920" s="527">
        <v>0</v>
      </c>
      <c r="K920" s="527"/>
      <c r="L920" s="415"/>
    </row>
    <row r="921" spans="1:12" ht="12.2" customHeight="1">
      <c r="A921" s="497">
        <v>47</v>
      </c>
      <c r="B921" s="498" t="s">
        <v>280</v>
      </c>
      <c r="C921" s="499">
        <v>41416</v>
      </c>
      <c r="D921" s="498" t="s">
        <v>131</v>
      </c>
      <c r="E921" s="499">
        <v>41339</v>
      </c>
      <c r="F921" s="498"/>
      <c r="G921" s="500">
        <v>2542</v>
      </c>
      <c r="H921" s="500">
        <v>0</v>
      </c>
      <c r="I921" s="500">
        <v>2542</v>
      </c>
      <c r="J921" s="527">
        <v>0</v>
      </c>
      <c r="K921" s="527"/>
      <c r="L921" s="415"/>
    </row>
    <row r="922" spans="1:12" ht="12.95" customHeight="1">
      <c r="A922" s="497">
        <v>48</v>
      </c>
      <c r="B922" s="498" t="s">
        <v>280</v>
      </c>
      <c r="C922" s="499">
        <v>41416</v>
      </c>
      <c r="D922" s="498" t="s">
        <v>94</v>
      </c>
      <c r="E922" s="499">
        <v>41339</v>
      </c>
      <c r="F922" s="498"/>
      <c r="G922" s="500">
        <v>1575</v>
      </c>
      <c r="H922" s="500">
        <v>0</v>
      </c>
      <c r="I922" s="500">
        <v>1575</v>
      </c>
      <c r="J922" s="527">
        <v>0</v>
      </c>
      <c r="K922" s="527"/>
      <c r="L922" s="415"/>
    </row>
    <row r="923" spans="1:12" ht="12.2" customHeight="1">
      <c r="A923" s="497">
        <v>49</v>
      </c>
      <c r="B923" s="498" t="s">
        <v>280</v>
      </c>
      <c r="C923" s="499">
        <v>41416</v>
      </c>
      <c r="D923" s="498" t="s">
        <v>115</v>
      </c>
      <c r="E923" s="499">
        <v>41339</v>
      </c>
      <c r="F923" s="498"/>
      <c r="G923" s="500">
        <v>1797</v>
      </c>
      <c r="H923" s="500">
        <v>0</v>
      </c>
      <c r="I923" s="500">
        <v>1797</v>
      </c>
      <c r="J923" s="527">
        <v>0</v>
      </c>
      <c r="K923" s="527"/>
      <c r="L923" s="415"/>
    </row>
    <row r="924" spans="1:12" ht="12.95" customHeight="1">
      <c r="A924" s="497">
        <v>50</v>
      </c>
      <c r="B924" s="498" t="s">
        <v>280</v>
      </c>
      <c r="C924" s="499">
        <v>41416</v>
      </c>
      <c r="D924" s="498" t="s">
        <v>116</v>
      </c>
      <c r="E924" s="499">
        <v>41339</v>
      </c>
      <c r="F924" s="498"/>
      <c r="G924" s="500">
        <v>2118</v>
      </c>
      <c r="H924" s="500">
        <v>0</v>
      </c>
      <c r="I924" s="500">
        <v>2118</v>
      </c>
      <c r="J924" s="527">
        <v>0</v>
      </c>
      <c r="K924" s="527"/>
      <c r="L924" s="415"/>
    </row>
    <row r="925" spans="1:12" ht="12.2" customHeight="1">
      <c r="A925" s="497">
        <v>51</v>
      </c>
      <c r="B925" s="498" t="s">
        <v>280</v>
      </c>
      <c r="C925" s="499">
        <v>41416</v>
      </c>
      <c r="D925" s="498" t="s">
        <v>117</v>
      </c>
      <c r="E925" s="499">
        <v>41339</v>
      </c>
      <c r="F925" s="498"/>
      <c r="G925" s="500">
        <v>1250</v>
      </c>
      <c r="H925" s="500">
        <v>0</v>
      </c>
      <c r="I925" s="500">
        <v>1250</v>
      </c>
      <c r="J925" s="527">
        <v>0</v>
      </c>
      <c r="K925" s="527"/>
      <c r="L925" s="415"/>
    </row>
    <row r="926" spans="1:12" ht="12.95" customHeight="1">
      <c r="A926" s="497">
        <v>52</v>
      </c>
      <c r="B926" s="498" t="s">
        <v>280</v>
      </c>
      <c r="C926" s="499">
        <v>41416</v>
      </c>
      <c r="D926" s="498" t="s">
        <v>113</v>
      </c>
      <c r="E926" s="499">
        <v>41339</v>
      </c>
      <c r="F926" s="498"/>
      <c r="G926" s="500">
        <v>1473</v>
      </c>
      <c r="H926" s="500">
        <v>0</v>
      </c>
      <c r="I926" s="500">
        <v>1473</v>
      </c>
      <c r="J926" s="527">
        <v>0</v>
      </c>
      <c r="K926" s="527"/>
      <c r="L926" s="415"/>
    </row>
    <row r="927" spans="1:12" ht="12.95" customHeight="1">
      <c r="A927" s="497">
        <v>53</v>
      </c>
      <c r="B927" s="498" t="s">
        <v>280</v>
      </c>
      <c r="C927" s="499">
        <v>41416</v>
      </c>
      <c r="D927" s="498" t="s">
        <v>102</v>
      </c>
      <c r="E927" s="499">
        <v>41339</v>
      </c>
      <c r="F927" s="498"/>
      <c r="G927" s="500">
        <v>1365</v>
      </c>
      <c r="H927" s="500">
        <v>0</v>
      </c>
      <c r="I927" s="500">
        <v>1365</v>
      </c>
      <c r="J927" s="527">
        <v>0</v>
      </c>
      <c r="K927" s="527"/>
      <c r="L927" s="415"/>
    </row>
    <row r="928" spans="1:12" ht="12.2" customHeight="1">
      <c r="A928" s="497">
        <v>54</v>
      </c>
      <c r="B928" s="498" t="s">
        <v>280</v>
      </c>
      <c r="C928" s="499">
        <v>41416</v>
      </c>
      <c r="D928" s="498" t="s">
        <v>111</v>
      </c>
      <c r="E928" s="499">
        <v>41339</v>
      </c>
      <c r="F928" s="498"/>
      <c r="G928" s="500">
        <v>1906</v>
      </c>
      <c r="H928" s="500">
        <v>0</v>
      </c>
      <c r="I928" s="500">
        <v>1906</v>
      </c>
      <c r="J928" s="527">
        <v>0</v>
      </c>
      <c r="K928" s="527"/>
      <c r="L928" s="415"/>
    </row>
    <row r="929" spans="1:12" ht="12.95" customHeight="1">
      <c r="A929" s="497">
        <v>55</v>
      </c>
      <c r="B929" s="498" t="s">
        <v>280</v>
      </c>
      <c r="C929" s="499">
        <v>41416</v>
      </c>
      <c r="D929" s="498" t="s">
        <v>91</v>
      </c>
      <c r="E929" s="499">
        <v>41339</v>
      </c>
      <c r="F929" s="498"/>
      <c r="G929" s="500">
        <v>2012</v>
      </c>
      <c r="H929" s="500">
        <v>0</v>
      </c>
      <c r="I929" s="500">
        <v>2012</v>
      </c>
      <c r="J929" s="527">
        <v>0</v>
      </c>
      <c r="K929" s="527"/>
      <c r="L929" s="415"/>
    </row>
    <row r="930" spans="1:12" ht="12.2" customHeight="1">
      <c r="A930" s="497">
        <v>56</v>
      </c>
      <c r="B930" s="498" t="s">
        <v>280</v>
      </c>
      <c r="C930" s="499">
        <v>41416</v>
      </c>
      <c r="D930" s="498" t="s">
        <v>118</v>
      </c>
      <c r="E930" s="499">
        <v>41339</v>
      </c>
      <c r="F930" s="498"/>
      <c r="G930" s="500">
        <v>2217</v>
      </c>
      <c r="H930" s="500">
        <v>0</v>
      </c>
      <c r="I930" s="500">
        <v>2217</v>
      </c>
      <c r="J930" s="527">
        <v>0</v>
      </c>
      <c r="K930" s="527"/>
      <c r="L930" s="415"/>
    </row>
    <row r="931" spans="1:12" ht="12.95" customHeight="1">
      <c r="A931" s="497">
        <v>57</v>
      </c>
      <c r="B931" s="498" t="s">
        <v>280</v>
      </c>
      <c r="C931" s="499">
        <v>41416</v>
      </c>
      <c r="D931" s="498" t="s">
        <v>130</v>
      </c>
      <c r="E931" s="499">
        <v>41339</v>
      </c>
      <c r="F931" s="498"/>
      <c r="G931" s="500">
        <v>797</v>
      </c>
      <c r="H931" s="500">
        <v>0</v>
      </c>
      <c r="I931" s="500">
        <v>797</v>
      </c>
      <c r="J931" s="527">
        <v>0</v>
      </c>
      <c r="K931" s="527"/>
      <c r="L931" s="415"/>
    </row>
    <row r="932" spans="1:12" ht="12.2" customHeight="1">
      <c r="A932" s="497">
        <v>58</v>
      </c>
      <c r="B932" s="498" t="s">
        <v>280</v>
      </c>
      <c r="C932" s="499">
        <v>41416</v>
      </c>
      <c r="D932" s="498" t="s">
        <v>123</v>
      </c>
      <c r="E932" s="499">
        <v>41339</v>
      </c>
      <c r="F932" s="498"/>
      <c r="G932" s="500">
        <v>723</v>
      </c>
      <c r="H932" s="500">
        <v>0</v>
      </c>
      <c r="I932" s="500">
        <v>723</v>
      </c>
      <c r="J932" s="527">
        <v>0</v>
      </c>
      <c r="K932" s="527"/>
      <c r="L932" s="415"/>
    </row>
    <row r="933" spans="1:12" ht="12.95" customHeight="1">
      <c r="A933" s="497">
        <v>59</v>
      </c>
      <c r="B933" s="498" t="s">
        <v>280</v>
      </c>
      <c r="C933" s="499">
        <v>41416</v>
      </c>
      <c r="D933" s="498" t="s">
        <v>103</v>
      </c>
      <c r="E933" s="499">
        <v>41339</v>
      </c>
      <c r="F933" s="498"/>
      <c r="G933" s="500">
        <v>529</v>
      </c>
      <c r="H933" s="500">
        <v>0</v>
      </c>
      <c r="I933" s="500">
        <v>529</v>
      </c>
      <c r="J933" s="527">
        <v>0</v>
      </c>
      <c r="K933" s="527"/>
      <c r="L933" s="415"/>
    </row>
    <row r="934" spans="1:12" ht="12.95" customHeight="1">
      <c r="A934" s="497">
        <v>60</v>
      </c>
      <c r="B934" s="498" t="s">
        <v>280</v>
      </c>
      <c r="C934" s="499">
        <v>41416</v>
      </c>
      <c r="D934" s="498" t="s">
        <v>119</v>
      </c>
      <c r="E934" s="499">
        <v>41339</v>
      </c>
      <c r="F934" s="498"/>
      <c r="G934" s="500">
        <v>566</v>
      </c>
      <c r="H934" s="500">
        <v>0</v>
      </c>
      <c r="I934" s="500">
        <v>566</v>
      </c>
      <c r="J934" s="527">
        <v>0</v>
      </c>
      <c r="K934" s="527"/>
      <c r="L934" s="415"/>
    </row>
    <row r="935" spans="1:12" ht="12.2" customHeight="1">
      <c r="A935" s="497">
        <v>61</v>
      </c>
      <c r="B935" s="498" t="s">
        <v>280</v>
      </c>
      <c r="C935" s="499">
        <v>41416</v>
      </c>
      <c r="D935" s="498" t="s">
        <v>129</v>
      </c>
      <c r="E935" s="499">
        <v>41339</v>
      </c>
      <c r="F935" s="498"/>
      <c r="G935" s="500">
        <v>489</v>
      </c>
      <c r="H935" s="500">
        <v>0</v>
      </c>
      <c r="I935" s="500">
        <v>489</v>
      </c>
      <c r="J935" s="527">
        <v>0</v>
      </c>
      <c r="K935" s="527"/>
      <c r="L935" s="415"/>
    </row>
    <row r="936" spans="1:12" ht="12.95" customHeight="1">
      <c r="A936" s="497">
        <v>62</v>
      </c>
      <c r="B936" s="498" t="s">
        <v>280</v>
      </c>
      <c r="C936" s="499">
        <v>41416</v>
      </c>
      <c r="D936" s="498" t="s">
        <v>124</v>
      </c>
      <c r="E936" s="499">
        <v>41339</v>
      </c>
      <c r="F936" s="498"/>
      <c r="G936" s="500">
        <v>449</v>
      </c>
      <c r="H936" s="500">
        <v>0</v>
      </c>
      <c r="I936" s="500">
        <v>449</v>
      </c>
      <c r="J936" s="527">
        <v>0</v>
      </c>
      <c r="K936" s="527"/>
      <c r="L936" s="415"/>
    </row>
    <row r="937" spans="1:12" ht="12.2" customHeight="1">
      <c r="A937" s="497">
        <v>64</v>
      </c>
      <c r="B937" s="498" t="s">
        <v>280</v>
      </c>
      <c r="C937" s="499">
        <v>41416</v>
      </c>
      <c r="D937" s="498" t="s">
        <v>125</v>
      </c>
      <c r="E937" s="499">
        <v>41339</v>
      </c>
      <c r="F937" s="498"/>
      <c r="G937" s="500">
        <v>762</v>
      </c>
      <c r="H937" s="500">
        <v>0</v>
      </c>
      <c r="I937" s="500">
        <v>762</v>
      </c>
      <c r="J937" s="527">
        <v>0</v>
      </c>
      <c r="K937" s="527"/>
      <c r="L937" s="415"/>
    </row>
    <row r="938" spans="1:12" ht="12.95" customHeight="1">
      <c r="A938" s="497">
        <v>65</v>
      </c>
      <c r="B938" s="498" t="s">
        <v>280</v>
      </c>
      <c r="C938" s="499">
        <v>41416</v>
      </c>
      <c r="D938" s="498" t="s">
        <v>108</v>
      </c>
      <c r="E938" s="499">
        <v>41339</v>
      </c>
      <c r="F938" s="498"/>
      <c r="G938" s="500">
        <v>685</v>
      </c>
      <c r="H938" s="500">
        <v>0</v>
      </c>
      <c r="I938" s="500">
        <v>685</v>
      </c>
      <c r="J938" s="527">
        <v>0</v>
      </c>
      <c r="K938" s="527"/>
      <c r="L938" s="415"/>
    </row>
    <row r="939" spans="1:12" ht="12.2" customHeight="1">
      <c r="A939" s="497">
        <v>66</v>
      </c>
      <c r="B939" s="498" t="s">
        <v>280</v>
      </c>
      <c r="C939" s="499">
        <v>41416</v>
      </c>
      <c r="D939" s="498" t="s">
        <v>128</v>
      </c>
      <c r="E939" s="499">
        <v>41339</v>
      </c>
      <c r="F939" s="498"/>
      <c r="G939" s="500">
        <v>647</v>
      </c>
      <c r="H939" s="500">
        <v>0</v>
      </c>
      <c r="I939" s="500">
        <v>647</v>
      </c>
      <c r="J939" s="527">
        <v>0</v>
      </c>
      <c r="K939" s="527"/>
      <c r="L939" s="415"/>
    </row>
    <row r="940" spans="1:12" ht="12.95" customHeight="1">
      <c r="A940" s="497">
        <v>67</v>
      </c>
      <c r="B940" s="498" t="s">
        <v>280</v>
      </c>
      <c r="C940" s="499">
        <v>41416</v>
      </c>
      <c r="D940" s="498" t="s">
        <v>112</v>
      </c>
      <c r="E940" s="499">
        <v>41339</v>
      </c>
      <c r="F940" s="498"/>
      <c r="G940" s="500">
        <v>914</v>
      </c>
      <c r="H940" s="500">
        <v>0</v>
      </c>
      <c r="I940" s="500">
        <v>914</v>
      </c>
      <c r="J940" s="527">
        <v>0</v>
      </c>
      <c r="K940" s="527"/>
      <c r="L940" s="415"/>
    </row>
    <row r="941" spans="1:12" ht="12.95" customHeight="1">
      <c r="A941" s="497">
        <v>68</v>
      </c>
      <c r="B941" s="498" t="s">
        <v>280</v>
      </c>
      <c r="C941" s="499">
        <v>41416</v>
      </c>
      <c r="D941" s="498" t="s">
        <v>395</v>
      </c>
      <c r="E941" s="499">
        <v>41339</v>
      </c>
      <c r="F941" s="498"/>
      <c r="G941" s="500">
        <v>838</v>
      </c>
      <c r="H941" s="500">
        <v>0</v>
      </c>
      <c r="I941" s="500">
        <v>838</v>
      </c>
      <c r="J941" s="527">
        <v>0</v>
      </c>
      <c r="K941" s="527"/>
      <c r="L941" s="415"/>
    </row>
    <row r="942" spans="1:12" ht="12.2" customHeight="1">
      <c r="A942" s="497">
        <v>69</v>
      </c>
      <c r="B942" s="498" t="s">
        <v>280</v>
      </c>
      <c r="C942" s="499">
        <v>41416</v>
      </c>
      <c r="D942" s="498" t="s">
        <v>476</v>
      </c>
      <c r="E942" s="499">
        <v>41339</v>
      </c>
      <c r="F942" s="498"/>
      <c r="G942" s="500">
        <v>411</v>
      </c>
      <c r="H942" s="500">
        <v>0</v>
      </c>
      <c r="I942" s="500">
        <v>411</v>
      </c>
      <c r="J942" s="527">
        <v>0</v>
      </c>
      <c r="K942" s="527"/>
      <c r="L942" s="415"/>
    </row>
    <row r="943" spans="1:12" ht="12.95" customHeight="1">
      <c r="A943" s="497">
        <v>83</v>
      </c>
      <c r="B943" s="498" t="s">
        <v>280</v>
      </c>
      <c r="C943" s="499">
        <v>41416</v>
      </c>
      <c r="D943" s="498" t="s">
        <v>505</v>
      </c>
      <c r="E943" s="499">
        <v>41386</v>
      </c>
      <c r="F943" s="498"/>
      <c r="G943" s="500">
        <v>154</v>
      </c>
      <c r="H943" s="500">
        <v>0</v>
      </c>
      <c r="I943" s="500">
        <v>154</v>
      </c>
      <c r="J943" s="527">
        <v>0</v>
      </c>
      <c r="K943" s="527"/>
      <c r="L943" s="415"/>
    </row>
    <row r="944" spans="1:12" ht="12.2" customHeight="1">
      <c r="A944" s="497">
        <v>402</v>
      </c>
      <c r="B944" s="498" t="s">
        <v>279</v>
      </c>
      <c r="C944" s="499">
        <v>41706</v>
      </c>
      <c r="D944" s="498" t="s">
        <v>116</v>
      </c>
      <c r="E944" s="499">
        <v>41639</v>
      </c>
      <c r="F944" s="498" t="s">
        <v>754</v>
      </c>
      <c r="G944" s="500">
        <v>0</v>
      </c>
      <c r="H944" s="500">
        <v>29694</v>
      </c>
      <c r="I944" s="500">
        <v>0</v>
      </c>
      <c r="J944" s="527">
        <v>29694</v>
      </c>
      <c r="K944" s="527"/>
      <c r="L944" s="415"/>
    </row>
    <row r="945" spans="1:12" ht="12.2" customHeight="1">
      <c r="A945" s="415"/>
      <c r="B945" s="415"/>
      <c r="C945" s="415"/>
      <c r="D945" s="415"/>
      <c r="E945" s="415"/>
      <c r="F945" s="495" t="s">
        <v>43</v>
      </c>
      <c r="G945" s="496">
        <v>29694</v>
      </c>
      <c r="H945" s="496">
        <v>29694</v>
      </c>
      <c r="I945" s="496">
        <v>29694</v>
      </c>
      <c r="J945" s="529">
        <v>29694</v>
      </c>
      <c r="K945" s="529"/>
      <c r="L945" s="415"/>
    </row>
    <row r="946" spans="1:12" ht="11.25" customHeight="1">
      <c r="A946" s="415"/>
      <c r="B946" s="415"/>
      <c r="C946" s="415"/>
      <c r="D946" s="415"/>
      <c r="E946" s="415"/>
      <c r="F946" s="495" t="s">
        <v>89</v>
      </c>
      <c r="G946" s="415"/>
      <c r="H946" s="415"/>
      <c r="I946" s="415"/>
      <c r="J946" s="415"/>
      <c r="K946" s="415"/>
      <c r="L946" s="415"/>
    </row>
    <row r="947" spans="1:12" ht="10.5" customHeight="1">
      <c r="A947" s="528" t="s">
        <v>146</v>
      </c>
      <c r="B947" s="528"/>
      <c r="C947" s="528" t="s">
        <v>147</v>
      </c>
      <c r="D947" s="528"/>
      <c r="E947" s="528"/>
      <c r="F947" s="528"/>
      <c r="G947" s="415"/>
      <c r="H947" s="415"/>
      <c r="I947" s="415"/>
      <c r="J947" s="415"/>
      <c r="K947" s="415"/>
      <c r="L947" s="415"/>
    </row>
    <row r="948" spans="1:12" ht="12.2" customHeight="1">
      <c r="A948" s="415"/>
      <c r="B948" s="415"/>
      <c r="C948" s="415"/>
      <c r="D948" s="415"/>
      <c r="E948" s="415"/>
      <c r="F948" s="495" t="s">
        <v>278</v>
      </c>
      <c r="G948" s="496">
        <v>0</v>
      </c>
      <c r="H948" s="496">
        <v>0</v>
      </c>
      <c r="I948" s="496">
        <v>0</v>
      </c>
      <c r="J948" s="529">
        <v>0</v>
      </c>
      <c r="K948" s="529"/>
      <c r="L948" s="529"/>
    </row>
    <row r="949" spans="1:12" ht="12.2" customHeight="1">
      <c r="A949" s="497">
        <v>342</v>
      </c>
      <c r="B949" s="498" t="s">
        <v>281</v>
      </c>
      <c r="C949" s="499">
        <v>41699</v>
      </c>
      <c r="D949" s="498" t="s">
        <v>122</v>
      </c>
      <c r="E949" s="499">
        <v>41639</v>
      </c>
      <c r="F949" s="530" t="s">
        <v>408</v>
      </c>
      <c r="G949" s="500">
        <v>20966.571318366354</v>
      </c>
      <c r="H949" s="500">
        <v>0</v>
      </c>
      <c r="I949" s="500">
        <v>20966.571318366354</v>
      </c>
      <c r="J949" s="527">
        <v>0</v>
      </c>
      <c r="K949" s="527"/>
      <c r="L949" s="415"/>
    </row>
    <row r="950" spans="1:12" ht="6" customHeight="1">
      <c r="A950" s="415"/>
      <c r="B950" s="415"/>
      <c r="C950" s="415"/>
      <c r="D950" s="415"/>
      <c r="E950" s="415"/>
      <c r="F950" s="530"/>
      <c r="G950" s="415"/>
      <c r="H950" s="415"/>
      <c r="I950" s="415"/>
      <c r="J950" s="415"/>
      <c r="K950" s="415"/>
      <c r="L950" s="415"/>
    </row>
    <row r="951" spans="1:12" ht="12.95" customHeight="1">
      <c r="A951" s="497">
        <v>401</v>
      </c>
      <c r="B951" s="498" t="s">
        <v>279</v>
      </c>
      <c r="C951" s="499">
        <v>41706</v>
      </c>
      <c r="D951" s="498" t="s">
        <v>131</v>
      </c>
      <c r="E951" s="499">
        <v>41639</v>
      </c>
      <c r="F951" s="498" t="s">
        <v>743</v>
      </c>
      <c r="G951" s="500">
        <v>206</v>
      </c>
      <c r="H951" s="500">
        <v>0</v>
      </c>
      <c r="I951" s="500">
        <v>206</v>
      </c>
      <c r="J951" s="527">
        <v>0</v>
      </c>
      <c r="K951" s="527"/>
      <c r="L951" s="415"/>
    </row>
    <row r="952" spans="1:12" ht="12.2" customHeight="1">
      <c r="A952" s="497">
        <v>426</v>
      </c>
      <c r="B952" s="498" t="s">
        <v>279</v>
      </c>
      <c r="C952" s="499">
        <v>41709</v>
      </c>
      <c r="D952" s="498" t="s">
        <v>107</v>
      </c>
      <c r="E952" s="499">
        <v>41639</v>
      </c>
      <c r="F952" s="530" t="s">
        <v>770</v>
      </c>
      <c r="G952" s="500">
        <v>13362.462</v>
      </c>
      <c r="H952" s="500">
        <v>0</v>
      </c>
      <c r="I952" s="500">
        <v>13362.462</v>
      </c>
      <c r="J952" s="527">
        <v>0</v>
      </c>
      <c r="K952" s="527"/>
      <c r="L952" s="415"/>
    </row>
    <row r="953" spans="1:12" ht="6" customHeight="1">
      <c r="A953" s="415"/>
      <c r="B953" s="415"/>
      <c r="C953" s="415"/>
      <c r="D953" s="415"/>
      <c r="E953" s="415"/>
      <c r="F953" s="530"/>
      <c r="G953" s="415"/>
      <c r="H953" s="415"/>
      <c r="I953" s="415"/>
      <c r="J953" s="415"/>
      <c r="K953" s="415"/>
      <c r="L953" s="415"/>
    </row>
    <row r="954" spans="1:12" ht="11.25" customHeight="1">
      <c r="A954" s="415"/>
      <c r="B954" s="415"/>
      <c r="C954" s="415"/>
      <c r="D954" s="415"/>
      <c r="E954" s="415"/>
      <c r="F954" s="495" t="s">
        <v>43</v>
      </c>
      <c r="G954" s="496">
        <v>34535.033318366404</v>
      </c>
      <c r="H954" s="496">
        <v>0</v>
      </c>
      <c r="I954" s="496">
        <v>34535.033318366404</v>
      </c>
      <c r="J954" s="529">
        <v>0</v>
      </c>
      <c r="K954" s="529"/>
      <c r="L954" s="415"/>
    </row>
    <row r="955" spans="1:12" ht="12.2" customHeight="1">
      <c r="A955" s="415"/>
      <c r="B955" s="415"/>
      <c r="C955" s="415"/>
      <c r="D955" s="415"/>
      <c r="E955" s="415"/>
      <c r="F955" s="495" t="s">
        <v>89</v>
      </c>
      <c r="G955" s="501">
        <v>34535.03</v>
      </c>
      <c r="H955" s="415"/>
      <c r="I955" s="501">
        <v>34535.03</v>
      </c>
      <c r="J955" s="415"/>
      <c r="K955" s="415"/>
      <c r="L955" s="415"/>
    </row>
    <row r="956" spans="1:12" ht="9.75" customHeight="1">
      <c r="A956" s="528" t="s">
        <v>148</v>
      </c>
      <c r="B956" s="528"/>
      <c r="C956" s="528" t="s">
        <v>149</v>
      </c>
      <c r="D956" s="528"/>
      <c r="E956" s="528"/>
      <c r="F956" s="528"/>
      <c r="G956" s="415"/>
      <c r="H956" s="415"/>
      <c r="I956" s="415"/>
      <c r="J956" s="415"/>
      <c r="K956" s="415"/>
      <c r="L956" s="415"/>
    </row>
    <row r="957" spans="1:12" ht="12.2" customHeight="1">
      <c r="A957" s="415"/>
      <c r="B957" s="415"/>
      <c r="C957" s="415"/>
      <c r="D957" s="415"/>
      <c r="E957" s="415"/>
      <c r="F957" s="495" t="s">
        <v>278</v>
      </c>
      <c r="G957" s="496">
        <v>0</v>
      </c>
      <c r="H957" s="496">
        <v>0</v>
      </c>
      <c r="I957" s="496">
        <v>0</v>
      </c>
      <c r="J957" s="529">
        <v>0</v>
      </c>
      <c r="K957" s="529"/>
      <c r="L957" s="529"/>
    </row>
    <row r="958" spans="1:12" ht="12.95" customHeight="1">
      <c r="A958" s="497">
        <v>116</v>
      </c>
      <c r="B958" s="498" t="s">
        <v>284</v>
      </c>
      <c r="C958" s="499">
        <v>41416</v>
      </c>
      <c r="D958" s="498" t="s">
        <v>91</v>
      </c>
      <c r="E958" s="499">
        <v>41373</v>
      </c>
      <c r="F958" s="498"/>
      <c r="G958" s="500">
        <v>16516.080000001006</v>
      </c>
      <c r="H958" s="500">
        <v>0</v>
      </c>
      <c r="I958" s="500">
        <v>16516.080000001006</v>
      </c>
      <c r="J958" s="527">
        <v>0</v>
      </c>
      <c r="K958" s="527"/>
      <c r="L958" s="415"/>
    </row>
    <row r="959" spans="1:12" ht="12.95" customHeight="1">
      <c r="A959" s="497">
        <v>229</v>
      </c>
      <c r="B959" s="498" t="s">
        <v>284</v>
      </c>
      <c r="C959" s="499">
        <v>41592</v>
      </c>
      <c r="D959" s="498" t="s">
        <v>453</v>
      </c>
      <c r="E959" s="499">
        <v>41575</v>
      </c>
      <c r="F959" s="498"/>
      <c r="G959" s="500">
        <v>1860</v>
      </c>
      <c r="H959" s="500">
        <v>0</v>
      </c>
      <c r="I959" s="500">
        <v>1860</v>
      </c>
      <c r="J959" s="527">
        <v>0</v>
      </c>
      <c r="K959" s="527"/>
      <c r="L959" s="415"/>
    </row>
    <row r="960" spans="1:12" ht="12.2" customHeight="1">
      <c r="A960" s="507">
        <v>440</v>
      </c>
      <c r="B960" s="498" t="s">
        <v>100</v>
      </c>
      <c r="C960" s="499">
        <v>41639</v>
      </c>
      <c r="D960" s="498" t="s">
        <v>100</v>
      </c>
      <c r="E960" s="499">
        <v>41639</v>
      </c>
      <c r="F960" s="498" t="s">
        <v>282</v>
      </c>
      <c r="G960" s="500">
        <v>245899.3837910741</v>
      </c>
      <c r="H960" s="500">
        <v>0</v>
      </c>
      <c r="I960" s="500">
        <v>245899.3837910741</v>
      </c>
      <c r="J960" s="527">
        <v>0</v>
      </c>
      <c r="K960" s="527"/>
      <c r="L960" s="415"/>
    </row>
    <row r="961" spans="1:12" ht="11.25" customHeight="1">
      <c r="A961" s="415"/>
      <c r="B961" s="415"/>
      <c r="C961" s="415"/>
      <c r="D961" s="415"/>
      <c r="E961" s="415"/>
      <c r="F961" s="495" t="s">
        <v>43</v>
      </c>
      <c r="G961" s="496">
        <v>264275.46379107499</v>
      </c>
      <c r="H961" s="496">
        <v>0</v>
      </c>
      <c r="I961" s="496">
        <v>264275.46379107499</v>
      </c>
      <c r="J961" s="529">
        <v>0</v>
      </c>
      <c r="K961" s="529"/>
      <c r="L961" s="415"/>
    </row>
    <row r="962" spans="1:12" ht="12.2" customHeight="1">
      <c r="A962" s="415"/>
      <c r="B962" s="415"/>
      <c r="C962" s="415"/>
      <c r="D962" s="415"/>
      <c r="E962" s="415"/>
      <c r="F962" s="495" t="s">
        <v>89</v>
      </c>
      <c r="G962" s="501">
        <v>264275.46000000002</v>
      </c>
      <c r="H962" s="415"/>
      <c r="I962" s="501">
        <v>264275.46000000002</v>
      </c>
      <c r="J962" s="415"/>
      <c r="K962" s="415"/>
      <c r="L962" s="415"/>
    </row>
    <row r="963" spans="1:12" ht="9.75" customHeight="1">
      <c r="A963" s="528" t="s">
        <v>549</v>
      </c>
      <c r="B963" s="528"/>
      <c r="C963" s="528" t="s">
        <v>550</v>
      </c>
      <c r="D963" s="528"/>
      <c r="E963" s="528"/>
      <c r="F963" s="528"/>
      <c r="G963" s="415"/>
      <c r="H963" s="415"/>
      <c r="I963" s="415"/>
      <c r="J963" s="415"/>
      <c r="K963" s="415"/>
      <c r="L963" s="415"/>
    </row>
    <row r="964" spans="1:12" ht="12.2" customHeight="1">
      <c r="A964" s="415"/>
      <c r="B964" s="415"/>
      <c r="C964" s="415"/>
      <c r="D964" s="415"/>
      <c r="E964" s="415"/>
      <c r="F964" s="495" t="s">
        <v>278</v>
      </c>
      <c r="G964" s="496">
        <v>0</v>
      </c>
      <c r="H964" s="496">
        <v>0</v>
      </c>
      <c r="I964" s="496">
        <v>0</v>
      </c>
      <c r="J964" s="529">
        <v>0</v>
      </c>
      <c r="K964" s="529"/>
      <c r="L964" s="529"/>
    </row>
    <row r="965" spans="1:12" ht="12.95" customHeight="1">
      <c r="A965" s="497">
        <v>422</v>
      </c>
      <c r="B965" s="498" t="s">
        <v>459</v>
      </c>
      <c r="C965" s="499">
        <v>41709</v>
      </c>
      <c r="D965" s="498" t="s">
        <v>371</v>
      </c>
      <c r="E965" s="499">
        <v>41429</v>
      </c>
      <c r="F965" s="498"/>
      <c r="G965" s="500">
        <v>0</v>
      </c>
      <c r="H965" s="500">
        <v>17994026</v>
      </c>
      <c r="I965" s="500">
        <v>0</v>
      </c>
      <c r="J965" s="527">
        <v>17994026</v>
      </c>
      <c r="K965" s="527"/>
      <c r="L965" s="415"/>
    </row>
    <row r="966" spans="1:12" ht="12.95" customHeight="1">
      <c r="A966" s="497">
        <v>322</v>
      </c>
      <c r="B966" s="498" t="s">
        <v>459</v>
      </c>
      <c r="C966" s="499">
        <v>41697</v>
      </c>
      <c r="D966" s="498" t="s">
        <v>366</v>
      </c>
      <c r="E966" s="499">
        <v>41631</v>
      </c>
      <c r="F966" s="498"/>
      <c r="G966" s="500">
        <v>0</v>
      </c>
      <c r="H966" s="500">
        <v>19754688</v>
      </c>
      <c r="I966" s="500">
        <v>0</v>
      </c>
      <c r="J966" s="527">
        <v>19754688</v>
      </c>
      <c r="K966" s="527"/>
      <c r="L966" s="415"/>
    </row>
    <row r="967" spans="1:12" ht="11.25" customHeight="1">
      <c r="A967" s="415"/>
      <c r="B967" s="415"/>
      <c r="C967" s="415"/>
      <c r="D967" s="415"/>
      <c r="E967" s="415"/>
      <c r="F967" s="495" t="s">
        <v>43</v>
      </c>
      <c r="G967" s="496">
        <v>0</v>
      </c>
      <c r="H967" s="496">
        <v>37748714</v>
      </c>
      <c r="I967" s="496">
        <v>0</v>
      </c>
      <c r="J967" s="529">
        <v>37748714</v>
      </c>
      <c r="K967" s="529"/>
      <c r="L967" s="415"/>
    </row>
    <row r="968" spans="1:12" ht="11.25" customHeight="1">
      <c r="A968" s="415"/>
      <c r="B968" s="415"/>
      <c r="C968" s="415"/>
      <c r="D968" s="415"/>
      <c r="E968" s="415"/>
      <c r="F968" s="495" t="s">
        <v>89</v>
      </c>
      <c r="G968" s="415"/>
      <c r="H968" s="501">
        <v>37748714</v>
      </c>
      <c r="I968" s="415"/>
      <c r="J968" s="501">
        <v>37748714</v>
      </c>
      <c r="K968" s="415"/>
      <c r="L968" s="415"/>
    </row>
    <row r="969" spans="1:12" ht="10.5" customHeight="1">
      <c r="A969" s="528" t="s">
        <v>633</v>
      </c>
      <c r="B969" s="528"/>
      <c r="C969" s="528" t="s">
        <v>632</v>
      </c>
      <c r="D969" s="528"/>
      <c r="E969" s="528"/>
      <c r="F969" s="528"/>
      <c r="G969" s="415"/>
      <c r="H969" s="415"/>
      <c r="I969" s="415"/>
      <c r="J969" s="415"/>
      <c r="K969" s="415"/>
      <c r="L969" s="415"/>
    </row>
    <row r="970" spans="1:12" ht="12.2" customHeight="1">
      <c r="A970" s="415"/>
      <c r="B970" s="415"/>
      <c r="C970" s="415"/>
      <c r="D970" s="415"/>
      <c r="E970" s="415"/>
      <c r="F970" s="495" t="s">
        <v>278</v>
      </c>
      <c r="G970" s="496">
        <v>0</v>
      </c>
      <c r="H970" s="496">
        <v>0</v>
      </c>
      <c r="I970" s="496">
        <v>0</v>
      </c>
      <c r="J970" s="529">
        <v>0</v>
      </c>
      <c r="K970" s="529"/>
      <c r="L970" s="529"/>
    </row>
    <row r="971" spans="1:12" ht="12.95" customHeight="1">
      <c r="A971" s="497">
        <v>392</v>
      </c>
      <c r="B971" s="498" t="s">
        <v>279</v>
      </c>
      <c r="C971" s="499">
        <v>41706</v>
      </c>
      <c r="D971" s="498" t="s">
        <v>98</v>
      </c>
      <c r="E971" s="499">
        <v>41639</v>
      </c>
      <c r="F971" s="498" t="s">
        <v>751</v>
      </c>
      <c r="G971" s="500">
        <v>0</v>
      </c>
      <c r="H971" s="500">
        <v>171867</v>
      </c>
      <c r="I971" s="500">
        <v>0</v>
      </c>
      <c r="J971" s="527">
        <v>171867</v>
      </c>
      <c r="K971" s="527"/>
      <c r="L971" s="415"/>
    </row>
    <row r="972" spans="1:12" ht="11.25" customHeight="1">
      <c r="A972" s="415"/>
      <c r="B972" s="415"/>
      <c r="C972" s="415"/>
      <c r="D972" s="415"/>
      <c r="E972" s="415"/>
      <c r="F972" s="495" t="s">
        <v>43</v>
      </c>
      <c r="G972" s="496">
        <v>0</v>
      </c>
      <c r="H972" s="496">
        <v>171867</v>
      </c>
      <c r="I972" s="496">
        <v>0</v>
      </c>
      <c r="J972" s="529">
        <v>171867</v>
      </c>
      <c r="K972" s="529"/>
      <c r="L972" s="415"/>
    </row>
    <row r="973" spans="1:12" ht="11.25" customHeight="1">
      <c r="A973" s="415"/>
      <c r="B973" s="415"/>
      <c r="C973" s="415"/>
      <c r="D973" s="415"/>
      <c r="E973" s="415"/>
      <c r="F973" s="495" t="s">
        <v>89</v>
      </c>
      <c r="G973" s="415"/>
      <c r="H973" s="501">
        <v>171867</v>
      </c>
      <c r="I973" s="415"/>
      <c r="J973" s="501">
        <v>171867</v>
      </c>
      <c r="K973" s="415"/>
      <c r="L973" s="415"/>
    </row>
    <row r="974" spans="1:12" ht="10.5" customHeight="1">
      <c r="A974" s="528" t="s">
        <v>150</v>
      </c>
      <c r="B974" s="528"/>
      <c r="C974" s="528" t="s">
        <v>151</v>
      </c>
      <c r="D974" s="528"/>
      <c r="E974" s="528"/>
      <c r="F974" s="528"/>
      <c r="G974" s="415"/>
      <c r="H974" s="415"/>
      <c r="I974" s="415"/>
      <c r="J974" s="415"/>
      <c r="K974" s="415"/>
      <c r="L974" s="415"/>
    </row>
    <row r="975" spans="1:12" ht="12.2" customHeight="1">
      <c r="A975" s="415"/>
      <c r="B975" s="415"/>
      <c r="C975" s="415"/>
      <c r="D975" s="415"/>
      <c r="E975" s="415"/>
      <c r="F975" s="495" t="s">
        <v>278</v>
      </c>
      <c r="G975" s="496">
        <v>0</v>
      </c>
      <c r="H975" s="496">
        <v>0</v>
      </c>
      <c r="I975" s="496">
        <v>0</v>
      </c>
      <c r="J975" s="529">
        <v>0</v>
      </c>
      <c r="K975" s="529"/>
      <c r="L975" s="529"/>
    </row>
    <row r="976" spans="1:12" ht="12.2" customHeight="1">
      <c r="A976" s="497">
        <v>342</v>
      </c>
      <c r="B976" s="498" t="s">
        <v>281</v>
      </c>
      <c r="C976" s="499">
        <v>41699</v>
      </c>
      <c r="D976" s="498" t="s">
        <v>122</v>
      </c>
      <c r="E976" s="499">
        <v>41639</v>
      </c>
      <c r="F976" s="530" t="s">
        <v>408</v>
      </c>
      <c r="G976" s="500">
        <v>0</v>
      </c>
      <c r="H976" s="500">
        <v>90613.853821309167</v>
      </c>
      <c r="I976" s="500">
        <v>0</v>
      </c>
      <c r="J976" s="527">
        <v>90613.853821309167</v>
      </c>
      <c r="K976" s="527"/>
      <c r="L976" s="415"/>
    </row>
    <row r="977" spans="1:12" ht="6" customHeight="1">
      <c r="A977" s="415"/>
      <c r="B977" s="415"/>
      <c r="C977" s="415"/>
      <c r="D977" s="415"/>
      <c r="E977" s="415"/>
      <c r="F977" s="530"/>
      <c r="G977" s="415"/>
      <c r="H977" s="415"/>
      <c r="I977" s="415"/>
      <c r="J977" s="415"/>
      <c r="K977" s="415"/>
      <c r="L977" s="415"/>
    </row>
    <row r="978" spans="1:12" ht="12.95" customHeight="1">
      <c r="A978" s="497">
        <v>372</v>
      </c>
      <c r="B978" s="498" t="s">
        <v>279</v>
      </c>
      <c r="C978" s="499">
        <v>41704</v>
      </c>
      <c r="D978" s="498" t="s">
        <v>95</v>
      </c>
      <c r="E978" s="499">
        <v>41639</v>
      </c>
      <c r="F978" s="498" t="s">
        <v>625</v>
      </c>
      <c r="G978" s="500">
        <v>0</v>
      </c>
      <c r="H978" s="500">
        <v>5371.9107999999496</v>
      </c>
      <c r="I978" s="500">
        <v>0</v>
      </c>
      <c r="J978" s="527">
        <v>5371.9107999999496</v>
      </c>
      <c r="K978" s="527"/>
      <c r="L978" s="415"/>
    </row>
    <row r="979" spans="1:12" ht="12.2" customHeight="1">
      <c r="A979" s="497">
        <v>388</v>
      </c>
      <c r="B979" s="498" t="s">
        <v>279</v>
      </c>
      <c r="C979" s="499">
        <v>41706</v>
      </c>
      <c r="D979" s="498" t="s">
        <v>114</v>
      </c>
      <c r="E979" s="499">
        <v>41639</v>
      </c>
      <c r="F979" s="530" t="s">
        <v>745</v>
      </c>
      <c r="G979" s="500">
        <v>0</v>
      </c>
      <c r="H979" s="500">
        <v>224.32</v>
      </c>
      <c r="I979" s="500">
        <v>0</v>
      </c>
      <c r="J979" s="527">
        <v>224.32</v>
      </c>
      <c r="K979" s="527"/>
      <c r="L979" s="415"/>
    </row>
    <row r="980" spans="1:12" ht="6" customHeight="1">
      <c r="A980" s="415"/>
      <c r="B980" s="415"/>
      <c r="C980" s="415"/>
      <c r="D980" s="415"/>
      <c r="E980" s="415"/>
      <c r="F980" s="530"/>
      <c r="G980" s="415"/>
      <c r="H980" s="415"/>
      <c r="I980" s="415"/>
      <c r="J980" s="415"/>
      <c r="K980" s="415"/>
      <c r="L980" s="415"/>
    </row>
    <row r="981" spans="1:12" ht="12.95" customHeight="1">
      <c r="A981" s="497">
        <v>402</v>
      </c>
      <c r="B981" s="498" t="s">
        <v>279</v>
      </c>
      <c r="C981" s="499">
        <v>41706</v>
      </c>
      <c r="D981" s="498" t="s">
        <v>116</v>
      </c>
      <c r="E981" s="499">
        <v>41639</v>
      </c>
      <c r="F981" s="498" t="s">
        <v>754</v>
      </c>
      <c r="G981" s="500">
        <v>0</v>
      </c>
      <c r="H981" s="500">
        <v>12541.67</v>
      </c>
      <c r="I981" s="500">
        <v>0</v>
      </c>
      <c r="J981" s="527">
        <v>12541.67</v>
      </c>
      <c r="K981" s="527"/>
      <c r="L981" s="415"/>
    </row>
    <row r="982" spans="1:12" ht="12.2" customHeight="1">
      <c r="A982" s="497">
        <v>425</v>
      </c>
      <c r="B982" s="498" t="s">
        <v>279</v>
      </c>
      <c r="C982" s="499">
        <v>41709</v>
      </c>
      <c r="D982" s="498" t="s">
        <v>126</v>
      </c>
      <c r="E982" s="499">
        <v>41639</v>
      </c>
      <c r="F982" s="498" t="s">
        <v>774</v>
      </c>
      <c r="G982" s="500">
        <v>0</v>
      </c>
      <c r="H982" s="500">
        <v>1.2</v>
      </c>
      <c r="I982" s="500">
        <v>0</v>
      </c>
      <c r="J982" s="527">
        <v>1.2</v>
      </c>
      <c r="K982" s="527"/>
      <c r="L982" s="415"/>
    </row>
    <row r="983" spans="1:12" ht="12.95" customHeight="1">
      <c r="A983" s="497">
        <v>433</v>
      </c>
      <c r="B983" s="498" t="s">
        <v>279</v>
      </c>
      <c r="C983" s="499">
        <v>41712</v>
      </c>
      <c r="D983" s="498" t="s">
        <v>788</v>
      </c>
      <c r="E983" s="499">
        <v>41639</v>
      </c>
      <c r="F983" s="498" t="s">
        <v>789</v>
      </c>
      <c r="G983" s="500">
        <v>0</v>
      </c>
      <c r="H983" s="500">
        <v>0.84</v>
      </c>
      <c r="I983" s="500">
        <v>0</v>
      </c>
      <c r="J983" s="527">
        <v>0.84</v>
      </c>
      <c r="K983" s="527"/>
      <c r="L983" s="415"/>
    </row>
    <row r="984" spans="1:12" ht="11.25" customHeight="1">
      <c r="A984" s="415"/>
      <c r="B984" s="415"/>
      <c r="C984" s="415"/>
      <c r="D984" s="415"/>
      <c r="E984" s="415"/>
      <c r="F984" s="495" t="s">
        <v>43</v>
      </c>
      <c r="G984" s="496">
        <v>0</v>
      </c>
      <c r="H984" s="496">
        <v>108753.79462130915</v>
      </c>
      <c r="I984" s="496">
        <v>0</v>
      </c>
      <c r="J984" s="529">
        <v>108753.79462130915</v>
      </c>
      <c r="K984" s="529"/>
      <c r="L984" s="415"/>
    </row>
    <row r="985" spans="1:12" ht="11.25" customHeight="1">
      <c r="A985" s="415"/>
      <c r="B985" s="415"/>
      <c r="C985" s="415"/>
      <c r="D985" s="415"/>
      <c r="E985" s="415"/>
      <c r="F985" s="495" t="s">
        <v>89</v>
      </c>
      <c r="G985" s="415"/>
      <c r="H985" s="501">
        <v>108753.79</v>
      </c>
      <c r="I985" s="415"/>
      <c r="J985" s="501">
        <v>108753.79</v>
      </c>
      <c r="K985" s="415"/>
      <c r="L985" s="415"/>
    </row>
    <row r="986" spans="1:12" ht="10.5" customHeight="1">
      <c r="A986" s="528" t="s">
        <v>152</v>
      </c>
      <c r="B986" s="528"/>
      <c r="C986" s="528" t="s">
        <v>153</v>
      </c>
      <c r="D986" s="528"/>
      <c r="E986" s="528"/>
      <c r="F986" s="528"/>
      <c r="G986" s="415"/>
      <c r="H986" s="415"/>
      <c r="I986" s="415"/>
      <c r="J986" s="415"/>
      <c r="K986" s="415"/>
      <c r="L986" s="415"/>
    </row>
    <row r="987" spans="1:12" ht="12.2" customHeight="1">
      <c r="A987" s="415"/>
      <c r="B987" s="415"/>
      <c r="C987" s="415"/>
      <c r="D987" s="415"/>
      <c r="E987" s="415"/>
      <c r="F987" s="495" t="s">
        <v>278</v>
      </c>
      <c r="G987" s="496">
        <v>0</v>
      </c>
      <c r="H987" s="496">
        <v>0</v>
      </c>
      <c r="I987" s="496">
        <v>0</v>
      </c>
      <c r="J987" s="529">
        <v>0</v>
      </c>
      <c r="K987" s="529"/>
      <c r="L987" s="529"/>
    </row>
    <row r="988" spans="1:12" ht="12.95" customHeight="1">
      <c r="A988" s="497">
        <v>92</v>
      </c>
      <c r="B988" s="498" t="s">
        <v>284</v>
      </c>
      <c r="C988" s="499">
        <v>41416</v>
      </c>
      <c r="D988" s="498" t="s">
        <v>96</v>
      </c>
      <c r="E988" s="499">
        <v>41292</v>
      </c>
      <c r="F988" s="498"/>
      <c r="G988" s="500">
        <v>0</v>
      </c>
      <c r="H988" s="500">
        <v>1376.3871999997646</v>
      </c>
      <c r="I988" s="500">
        <v>0</v>
      </c>
      <c r="J988" s="527">
        <v>1376.3871999997646</v>
      </c>
      <c r="K988" s="527"/>
      <c r="L988" s="415"/>
    </row>
    <row r="989" spans="1:12" ht="12.2" customHeight="1">
      <c r="A989" s="497">
        <v>94</v>
      </c>
      <c r="B989" s="498" t="s">
        <v>284</v>
      </c>
      <c r="C989" s="499">
        <v>41416</v>
      </c>
      <c r="D989" s="498" t="s">
        <v>97</v>
      </c>
      <c r="E989" s="499">
        <v>41292</v>
      </c>
      <c r="F989" s="498"/>
      <c r="G989" s="500">
        <v>0</v>
      </c>
      <c r="H989" s="500">
        <v>117.59999999999854</v>
      </c>
      <c r="I989" s="500">
        <v>0</v>
      </c>
      <c r="J989" s="527">
        <v>117.59999999999854</v>
      </c>
      <c r="K989" s="527"/>
      <c r="L989" s="415"/>
    </row>
    <row r="990" spans="1:12" ht="12.95" customHeight="1">
      <c r="A990" s="497">
        <v>176</v>
      </c>
      <c r="B990" s="498" t="s">
        <v>284</v>
      </c>
      <c r="C990" s="499">
        <v>41513</v>
      </c>
      <c r="D990" s="498" t="s">
        <v>437</v>
      </c>
      <c r="E990" s="499">
        <v>41471</v>
      </c>
      <c r="F990" s="498"/>
      <c r="G990" s="500">
        <v>0</v>
      </c>
      <c r="H990" s="500">
        <v>818.73709999999846</v>
      </c>
      <c r="I990" s="500">
        <v>0</v>
      </c>
      <c r="J990" s="527">
        <v>818.73709999999846</v>
      </c>
      <c r="K990" s="527"/>
      <c r="L990" s="415"/>
    </row>
    <row r="991" spans="1:12" ht="12.95" customHeight="1">
      <c r="A991" s="497">
        <v>179</v>
      </c>
      <c r="B991" s="498" t="s">
        <v>284</v>
      </c>
      <c r="C991" s="499">
        <v>41513</v>
      </c>
      <c r="D991" s="498" t="s">
        <v>399</v>
      </c>
      <c r="E991" s="499">
        <v>41478</v>
      </c>
      <c r="F991" s="498"/>
      <c r="G991" s="500">
        <v>0</v>
      </c>
      <c r="H991" s="500">
        <v>3478.7999999998137</v>
      </c>
      <c r="I991" s="500">
        <v>0</v>
      </c>
      <c r="J991" s="527">
        <v>3478.7999999998137</v>
      </c>
      <c r="K991" s="527"/>
      <c r="L991" s="415"/>
    </row>
    <row r="992" spans="1:12" ht="12.2" customHeight="1">
      <c r="A992" s="507">
        <v>440</v>
      </c>
      <c r="B992" s="498" t="s">
        <v>100</v>
      </c>
      <c r="C992" s="499">
        <v>41639</v>
      </c>
      <c r="D992" s="498" t="s">
        <v>100</v>
      </c>
      <c r="E992" s="499">
        <v>41639</v>
      </c>
      <c r="F992" s="498" t="s">
        <v>282</v>
      </c>
      <c r="G992" s="500">
        <v>0</v>
      </c>
      <c r="H992" s="500">
        <v>216086.40621999971</v>
      </c>
      <c r="I992" s="500">
        <v>0</v>
      </c>
      <c r="J992" s="527">
        <v>216086.40621999971</v>
      </c>
      <c r="K992" s="527"/>
      <c r="L992" s="415"/>
    </row>
    <row r="993" spans="1:12" ht="11.25" customHeight="1">
      <c r="A993" s="415"/>
      <c r="B993" s="415"/>
      <c r="C993" s="415"/>
      <c r="D993" s="415"/>
      <c r="E993" s="415"/>
      <c r="F993" s="495" t="s">
        <v>43</v>
      </c>
      <c r="G993" s="496">
        <v>0</v>
      </c>
      <c r="H993" s="496">
        <v>221877.93051999956</v>
      </c>
      <c r="I993" s="496">
        <v>0</v>
      </c>
      <c r="J993" s="529">
        <v>221877.93051999956</v>
      </c>
      <c r="K993" s="529"/>
      <c r="L993" s="415"/>
    </row>
    <row r="994" spans="1:12" ht="12.2" customHeight="1">
      <c r="A994" s="415"/>
      <c r="B994" s="415"/>
      <c r="C994" s="415"/>
      <c r="D994" s="415"/>
      <c r="E994" s="415"/>
      <c r="F994" s="495" t="s">
        <v>89</v>
      </c>
      <c r="G994" s="415"/>
      <c r="H994" s="501">
        <v>221877.93</v>
      </c>
      <c r="I994" s="415"/>
      <c r="J994" s="501">
        <v>221877.93</v>
      </c>
      <c r="K994" s="415"/>
      <c r="L994" s="415"/>
    </row>
    <row r="995" spans="1:12" ht="9.75" customHeight="1">
      <c r="A995" s="528" t="s">
        <v>551</v>
      </c>
      <c r="B995" s="528"/>
      <c r="C995" s="528" t="s">
        <v>552</v>
      </c>
      <c r="D995" s="528"/>
      <c r="E995" s="528"/>
      <c r="F995" s="528"/>
      <c r="G995" s="415"/>
      <c r="H995" s="415"/>
      <c r="I995" s="415"/>
      <c r="J995" s="415"/>
      <c r="K995" s="415"/>
      <c r="L995" s="415"/>
    </row>
    <row r="996" spans="1:12" ht="12.95" customHeight="1">
      <c r="A996" s="415"/>
      <c r="B996" s="415"/>
      <c r="C996" s="415"/>
      <c r="D996" s="415"/>
      <c r="E996" s="415"/>
      <c r="F996" s="495" t="s">
        <v>278</v>
      </c>
      <c r="G996" s="496">
        <v>0</v>
      </c>
      <c r="H996" s="496">
        <v>0</v>
      </c>
      <c r="I996" s="496">
        <v>0</v>
      </c>
      <c r="J996" s="529">
        <v>0</v>
      </c>
      <c r="K996" s="529"/>
      <c r="L996" s="529"/>
    </row>
    <row r="997" spans="1:12" ht="12.2" customHeight="1">
      <c r="A997" s="497">
        <v>1</v>
      </c>
      <c r="B997" s="498" t="s">
        <v>279</v>
      </c>
      <c r="C997" s="499">
        <v>41415</v>
      </c>
      <c r="D997" s="498" t="s">
        <v>366</v>
      </c>
      <c r="E997" s="499">
        <v>41275</v>
      </c>
      <c r="F997" s="498" t="s">
        <v>367</v>
      </c>
      <c r="G997" s="500">
        <v>0</v>
      </c>
      <c r="H997" s="500">
        <v>11984172.32</v>
      </c>
      <c r="I997" s="500">
        <v>0</v>
      </c>
      <c r="J997" s="527">
        <v>11984172.32</v>
      </c>
      <c r="K997" s="527"/>
      <c r="L997" s="415"/>
    </row>
    <row r="998" spans="1:12" ht="12.95" customHeight="1">
      <c r="A998" s="497">
        <v>2</v>
      </c>
      <c r="B998" s="498" t="s">
        <v>435</v>
      </c>
      <c r="C998" s="499">
        <v>41415</v>
      </c>
      <c r="D998" s="498" t="s">
        <v>366</v>
      </c>
      <c r="E998" s="499">
        <v>41275</v>
      </c>
      <c r="F998" s="498"/>
      <c r="G998" s="500">
        <v>58627.8</v>
      </c>
      <c r="H998" s="500">
        <v>0</v>
      </c>
      <c r="I998" s="500">
        <v>58627.8</v>
      </c>
      <c r="J998" s="527">
        <v>0</v>
      </c>
      <c r="K998" s="527"/>
      <c r="L998" s="415"/>
    </row>
    <row r="999" spans="1:12" ht="12.2" customHeight="1">
      <c r="A999" s="497">
        <v>3</v>
      </c>
      <c r="B999" s="498" t="s">
        <v>435</v>
      </c>
      <c r="C999" s="499">
        <v>41415</v>
      </c>
      <c r="D999" s="498" t="s">
        <v>371</v>
      </c>
      <c r="E999" s="499">
        <v>41275</v>
      </c>
      <c r="F999" s="498"/>
      <c r="G999" s="500">
        <v>13210200</v>
      </c>
      <c r="H999" s="500">
        <v>0</v>
      </c>
      <c r="I999" s="500">
        <v>13210200</v>
      </c>
      <c r="J999" s="527">
        <v>0</v>
      </c>
      <c r="K999" s="527"/>
      <c r="L999" s="415"/>
    </row>
    <row r="1000" spans="1:12" ht="12.95" customHeight="1">
      <c r="A1000" s="497">
        <v>9</v>
      </c>
      <c r="B1000" s="498" t="s">
        <v>285</v>
      </c>
      <c r="C1000" s="499">
        <v>41415</v>
      </c>
      <c r="D1000" s="498" t="s">
        <v>497</v>
      </c>
      <c r="E1000" s="499">
        <v>41275</v>
      </c>
      <c r="F1000" s="498"/>
      <c r="G1000" s="500">
        <v>0</v>
      </c>
      <c r="H1000" s="500">
        <v>10086</v>
      </c>
      <c r="I1000" s="500">
        <v>0</v>
      </c>
      <c r="J1000" s="527">
        <v>10086</v>
      </c>
      <c r="K1000" s="527"/>
      <c r="L1000" s="415"/>
    </row>
    <row r="1001" spans="1:12" ht="12.2" customHeight="1">
      <c r="A1001" s="497">
        <v>10</v>
      </c>
      <c r="B1001" s="498" t="s">
        <v>285</v>
      </c>
      <c r="C1001" s="499">
        <v>41415</v>
      </c>
      <c r="D1001" s="498" t="s">
        <v>497</v>
      </c>
      <c r="E1001" s="499">
        <v>41275</v>
      </c>
      <c r="F1001" s="498"/>
      <c r="G1001" s="500">
        <v>0</v>
      </c>
      <c r="H1001" s="500">
        <v>1267572.121</v>
      </c>
      <c r="I1001" s="500">
        <v>0</v>
      </c>
      <c r="J1001" s="527">
        <v>1267572.121</v>
      </c>
      <c r="K1001" s="527"/>
      <c r="L1001" s="415"/>
    </row>
    <row r="1002" spans="1:12" ht="12.95" customHeight="1">
      <c r="A1002" s="497">
        <v>11</v>
      </c>
      <c r="B1002" s="498" t="s">
        <v>289</v>
      </c>
      <c r="C1002" s="499">
        <v>41415</v>
      </c>
      <c r="D1002" s="498" t="s">
        <v>497</v>
      </c>
      <c r="E1002" s="499">
        <v>41275</v>
      </c>
      <c r="F1002" s="498"/>
      <c r="G1002" s="500">
        <v>0</v>
      </c>
      <c r="H1002" s="500">
        <v>9481</v>
      </c>
      <c r="I1002" s="500">
        <v>0</v>
      </c>
      <c r="J1002" s="527">
        <v>9481</v>
      </c>
      <c r="K1002" s="527"/>
      <c r="L1002" s="415"/>
    </row>
    <row r="1003" spans="1:12" ht="12.95" customHeight="1">
      <c r="A1003" s="497">
        <v>308</v>
      </c>
      <c r="B1003" s="498" t="s">
        <v>280</v>
      </c>
      <c r="C1003" s="499">
        <v>41415</v>
      </c>
      <c r="D1003" s="498" t="s">
        <v>497</v>
      </c>
      <c r="E1003" s="499">
        <v>41275</v>
      </c>
      <c r="F1003" s="498" t="s">
        <v>367</v>
      </c>
      <c r="G1003" s="500">
        <v>2483.4899999999998</v>
      </c>
      <c r="H1003" s="500">
        <v>0</v>
      </c>
      <c r="I1003" s="500">
        <v>2483.4899999999998</v>
      </c>
      <c r="J1003" s="527">
        <v>0</v>
      </c>
      <c r="K1003" s="527"/>
      <c r="L1003" s="415"/>
    </row>
    <row r="1004" spans="1:12" ht="11.25" customHeight="1">
      <c r="A1004" s="415"/>
      <c r="B1004" s="415"/>
      <c r="C1004" s="415"/>
      <c r="D1004" s="415"/>
      <c r="E1004" s="415"/>
      <c r="F1004" s="495" t="s">
        <v>43</v>
      </c>
      <c r="G1004" s="496">
        <v>13271311.290000001</v>
      </c>
      <c r="H1004" s="496">
        <v>13271311.441</v>
      </c>
      <c r="I1004" s="496">
        <v>13271311.290000001</v>
      </c>
      <c r="J1004" s="529">
        <v>13271311.441</v>
      </c>
      <c r="K1004" s="529"/>
      <c r="L1004" s="415"/>
    </row>
    <row r="1005" spans="1:12" ht="11.25" customHeight="1">
      <c r="A1005" s="415"/>
      <c r="B1005" s="415"/>
      <c r="C1005" s="415"/>
      <c r="D1005" s="415"/>
      <c r="E1005" s="415"/>
      <c r="F1005" s="495" t="s">
        <v>89</v>
      </c>
      <c r="G1005" s="415"/>
      <c r="H1005" s="501">
        <v>0.15</v>
      </c>
      <c r="I1005" s="415"/>
      <c r="J1005" s="501">
        <v>0.15</v>
      </c>
      <c r="K1005" s="415"/>
      <c r="L1005" s="415"/>
    </row>
    <row r="1006" spans="1:12" ht="18.2" customHeight="1">
      <c r="A1006" s="415"/>
      <c r="B1006" s="415"/>
      <c r="C1006" s="415"/>
      <c r="D1006" s="415"/>
      <c r="E1006" s="415"/>
      <c r="F1006" s="508" t="s">
        <v>306</v>
      </c>
      <c r="G1006" s="509">
        <v>587312508.81367075</v>
      </c>
      <c r="H1006" s="531">
        <v>587312508.81697059</v>
      </c>
      <c r="I1006" s="531"/>
      <c r="J1006" s="531"/>
      <c r="K1006" s="531"/>
      <c r="L1006" s="415"/>
    </row>
    <row r="1007" spans="1:12" ht="11.25" customHeight="1">
      <c r="A1007" s="415"/>
      <c r="B1007" s="415"/>
      <c r="C1007" s="415"/>
      <c r="D1007" s="415"/>
      <c r="E1007" s="415"/>
      <c r="F1007" s="495" t="s">
        <v>307</v>
      </c>
      <c r="G1007" s="415"/>
      <c r="H1007" s="532">
        <v>0</v>
      </c>
      <c r="I1007" s="531"/>
      <c r="J1007" s="531"/>
      <c r="K1007" s="531"/>
      <c r="L1007" s="415"/>
    </row>
    <row r="1008" spans="1:12" ht="18.95" customHeight="1">
      <c r="A1008" s="415"/>
      <c r="B1008" s="415"/>
      <c r="C1008" s="415"/>
      <c r="D1008" s="415"/>
      <c r="E1008" s="415"/>
      <c r="F1008" s="415"/>
      <c r="G1008" s="415"/>
      <c r="H1008" s="415"/>
      <c r="I1008" s="415"/>
      <c r="J1008" s="415"/>
      <c r="K1008" s="415"/>
      <c r="L1008" s="415"/>
    </row>
    <row r="1009" spans="1:12" ht="10.5" customHeight="1">
      <c r="A1009" s="525" t="s">
        <v>276</v>
      </c>
      <c r="B1009" s="525"/>
      <c r="C1009" s="525"/>
      <c r="D1009" s="525"/>
      <c r="E1009" s="415"/>
      <c r="F1009" s="415"/>
      <c r="G1009" s="415"/>
      <c r="H1009" s="415"/>
      <c r="I1009" s="415"/>
      <c r="J1009" s="415"/>
      <c r="K1009" s="415"/>
      <c r="L1009" s="415"/>
    </row>
    <row r="1010" spans="1:12" ht="11.25" customHeight="1">
      <c r="A1010" s="525"/>
      <c r="B1010" s="525"/>
      <c r="C1010" s="525"/>
      <c r="D1010" s="525"/>
      <c r="E1010" s="415"/>
      <c r="F1010" s="415"/>
      <c r="G1010" s="415"/>
      <c r="H1010" s="415"/>
      <c r="I1010" s="415"/>
      <c r="J1010" s="526" t="s">
        <v>136</v>
      </c>
      <c r="K1010" s="526"/>
      <c r="L1010" s="415"/>
    </row>
  </sheetData>
  <mergeCells count="1026">
    <mergeCell ref="A956:B956"/>
    <mergeCell ref="C956:F956"/>
    <mergeCell ref="J957:L957"/>
    <mergeCell ref="J958:K958"/>
    <mergeCell ref="J959:K959"/>
    <mergeCell ref="J960:K960"/>
    <mergeCell ref="A963:B963"/>
    <mergeCell ref="C963:F963"/>
    <mergeCell ref="J964:L964"/>
    <mergeCell ref="J965:K965"/>
    <mergeCell ref="J903:K903"/>
    <mergeCell ref="J904:K904"/>
    <mergeCell ref="J905:K905"/>
    <mergeCell ref="J915:K915"/>
    <mergeCell ref="J920:K920"/>
    <mergeCell ref="J919:K919"/>
    <mergeCell ref="J910:K910"/>
    <mergeCell ref="J911:K911"/>
    <mergeCell ref="J907:K907"/>
    <mergeCell ref="J908:K908"/>
    <mergeCell ref="J906:K906"/>
    <mergeCell ref="F912:F913"/>
    <mergeCell ref="A917:B917"/>
    <mergeCell ref="C917:F917"/>
    <mergeCell ref="A947:B947"/>
    <mergeCell ref="C947:F947"/>
    <mergeCell ref="F949:F950"/>
    <mergeCell ref="F952:F953"/>
    <mergeCell ref="J927:K927"/>
    <mergeCell ref="J928:K928"/>
    <mergeCell ref="J930:K930"/>
    <mergeCell ref="J934:K934"/>
    <mergeCell ref="J901:K901"/>
    <mergeCell ref="J893:K893"/>
    <mergeCell ref="J896:K896"/>
    <mergeCell ref="J897:K897"/>
    <mergeCell ref="J898:K898"/>
    <mergeCell ref="J972:K972"/>
    <mergeCell ref="J954:K954"/>
    <mergeCell ref="J967:K967"/>
    <mergeCell ref="J961:K961"/>
    <mergeCell ref="J854:K854"/>
    <mergeCell ref="J855:K855"/>
    <mergeCell ref="J850:K850"/>
    <mergeCell ref="J851:K851"/>
    <mergeCell ref="J856:K856"/>
    <mergeCell ref="J857:K857"/>
    <mergeCell ref="J846:K846"/>
    <mergeCell ref="J852:K852"/>
    <mergeCell ref="J853:K853"/>
    <mergeCell ref="J939:K939"/>
    <mergeCell ref="J940:K940"/>
    <mergeCell ref="J935:K935"/>
    <mergeCell ref="J912:K912"/>
    <mergeCell ref="J914:K914"/>
    <mergeCell ref="J918:L918"/>
    <mergeCell ref="J942:K942"/>
    <mergeCell ref="J943:K943"/>
    <mergeCell ref="J944:K944"/>
    <mergeCell ref="J948:L948"/>
    <mergeCell ref="J949:K949"/>
    <mergeCell ref="J951:K951"/>
    <mergeCell ref="J952:K952"/>
    <mergeCell ref="J926:K926"/>
    <mergeCell ref="J886:K886"/>
    <mergeCell ref="J887:K887"/>
    <mergeCell ref="J888:K888"/>
    <mergeCell ref="J890:K890"/>
    <mergeCell ref="J891:K891"/>
    <mergeCell ref="J894:K894"/>
    <mergeCell ref="J895:K895"/>
    <mergeCell ref="J889:K889"/>
    <mergeCell ref="J892:K892"/>
    <mergeCell ref="J694:K694"/>
    <mergeCell ref="F688:F689"/>
    <mergeCell ref="F690:F691"/>
    <mergeCell ref="J692:K692"/>
    <mergeCell ref="J693:K693"/>
    <mergeCell ref="A696:B696"/>
    <mergeCell ref="C696:F696"/>
    <mergeCell ref="J734:K734"/>
    <mergeCell ref="J735:K735"/>
    <mergeCell ref="J736:K736"/>
    <mergeCell ref="J761:K761"/>
    <mergeCell ref="J789:K789"/>
    <mergeCell ref="J804:K804"/>
    <mergeCell ref="J795:K795"/>
    <mergeCell ref="J796:K796"/>
    <mergeCell ref="J798:K798"/>
    <mergeCell ref="J800:K800"/>
    <mergeCell ref="J801:K801"/>
    <mergeCell ref="J802:K802"/>
    <mergeCell ref="J792:K792"/>
    <mergeCell ref="J799:K799"/>
    <mergeCell ref="J803:K803"/>
    <mergeCell ref="J594:K594"/>
    <mergeCell ref="J604:K604"/>
    <mergeCell ref="F608:F609"/>
    <mergeCell ref="J599:K599"/>
    <mergeCell ref="J608:K608"/>
    <mergeCell ref="J606:K606"/>
    <mergeCell ref="J607:K607"/>
    <mergeCell ref="J610:K610"/>
    <mergeCell ref="J621:K621"/>
    <mergeCell ref="F635:F636"/>
    <mergeCell ref="J630:K630"/>
    <mergeCell ref="J634:K634"/>
    <mergeCell ref="J624:K624"/>
    <mergeCell ref="J626:K626"/>
    <mergeCell ref="J628:K628"/>
    <mergeCell ref="F628:F629"/>
    <mergeCell ref="F599:F600"/>
    <mergeCell ref="J601:K601"/>
    <mergeCell ref="F612:F613"/>
    <mergeCell ref="J612:K612"/>
    <mergeCell ref="F619:F620"/>
    <mergeCell ref="J623:K623"/>
    <mergeCell ref="J625:K625"/>
    <mergeCell ref="F630:F631"/>
    <mergeCell ref="F632:F633"/>
    <mergeCell ref="J632:K632"/>
    <mergeCell ref="F437:F438"/>
    <mergeCell ref="J536:K536"/>
    <mergeCell ref="J467:K467"/>
    <mergeCell ref="J488:K488"/>
    <mergeCell ref="J490:K490"/>
    <mergeCell ref="J491:K491"/>
    <mergeCell ref="J492:K492"/>
    <mergeCell ref="J493:K493"/>
    <mergeCell ref="J486:K486"/>
    <mergeCell ref="J500:K500"/>
    <mergeCell ref="J501:K501"/>
    <mergeCell ref="J507:K507"/>
    <mergeCell ref="J509:K509"/>
    <mergeCell ref="J512:K512"/>
    <mergeCell ref="J528:K528"/>
    <mergeCell ref="J521:K521"/>
    <mergeCell ref="J510:K510"/>
    <mergeCell ref="J511:K511"/>
    <mergeCell ref="J518:K518"/>
    <mergeCell ref="J523:K523"/>
    <mergeCell ref="J522:K522"/>
    <mergeCell ref="J517:K517"/>
    <mergeCell ref="J519:K519"/>
    <mergeCell ref="J520:K520"/>
    <mergeCell ref="J505:K505"/>
    <mergeCell ref="J503:K503"/>
    <mergeCell ref="J514:K514"/>
    <mergeCell ref="F151:F152"/>
    <mergeCell ref="J151:K151"/>
    <mergeCell ref="F153:F154"/>
    <mergeCell ref="F155:F156"/>
    <mergeCell ref="J155:K155"/>
    <mergeCell ref="F157:F158"/>
    <mergeCell ref="J157:K157"/>
    <mergeCell ref="J221:K221"/>
    <mergeCell ref="J228:K228"/>
    <mergeCell ref="J229:K229"/>
    <mergeCell ref="J211:K211"/>
    <mergeCell ref="J218:K218"/>
    <mergeCell ref="J220:K220"/>
    <mergeCell ref="J417:K417"/>
    <mergeCell ref="J422:K422"/>
    <mergeCell ref="J416:K416"/>
    <mergeCell ref="J418:K418"/>
    <mergeCell ref="J291:K291"/>
    <mergeCell ref="J294:K294"/>
    <mergeCell ref="J270:K270"/>
    <mergeCell ref="J303:K303"/>
    <mergeCell ref="J266:K266"/>
    <mergeCell ref="J265:K265"/>
    <mergeCell ref="J280:K280"/>
    <mergeCell ref="J281:K281"/>
    <mergeCell ref="J283:K283"/>
    <mergeCell ref="J284:K284"/>
    <mergeCell ref="J261:K261"/>
    <mergeCell ref="J262:K262"/>
    <mergeCell ref="J267:K267"/>
    <mergeCell ref="J366:K366"/>
    <mergeCell ref="J413:K413"/>
    <mergeCell ref="F111:F112"/>
    <mergeCell ref="F118:F119"/>
    <mergeCell ref="J118:K118"/>
    <mergeCell ref="J75:K75"/>
    <mergeCell ref="J77:K77"/>
    <mergeCell ref="J83:K83"/>
    <mergeCell ref="J63:K63"/>
    <mergeCell ref="J137:K137"/>
    <mergeCell ref="J134:K134"/>
    <mergeCell ref="J113:K113"/>
    <mergeCell ref="J111:K111"/>
    <mergeCell ref="J120:K120"/>
    <mergeCell ref="J126:K126"/>
    <mergeCell ref="J106:K106"/>
    <mergeCell ref="J71:K71"/>
    <mergeCell ref="F108:F109"/>
    <mergeCell ref="J108:K108"/>
    <mergeCell ref="J110:K110"/>
    <mergeCell ref="F113:F114"/>
    <mergeCell ref="F115:F116"/>
    <mergeCell ref="J115:K115"/>
    <mergeCell ref="J117:K117"/>
    <mergeCell ref="F123:F124"/>
    <mergeCell ref="J752:K752"/>
    <mergeCell ref="J756:K756"/>
    <mergeCell ref="J738:K738"/>
    <mergeCell ref="J757:K757"/>
    <mergeCell ref="J749:L749"/>
    <mergeCell ref="J750:K750"/>
    <mergeCell ref="J751:K751"/>
    <mergeCell ref="J603:K603"/>
    <mergeCell ref="J683:K683"/>
    <mergeCell ref="J681:K681"/>
    <mergeCell ref="J653:K653"/>
    <mergeCell ref="J635:K635"/>
    <mergeCell ref="J637:K637"/>
    <mergeCell ref="J651:K651"/>
    <mergeCell ref="J641:K641"/>
    <mergeCell ref="J647:K647"/>
    <mergeCell ref="J649:K649"/>
    <mergeCell ref="J643:K643"/>
    <mergeCell ref="J639:K639"/>
    <mergeCell ref="J645:K645"/>
    <mergeCell ref="J707:K707"/>
    <mergeCell ref="J690:K690"/>
    <mergeCell ref="J659:K659"/>
    <mergeCell ref="J688:K688"/>
    <mergeCell ref="J698:K698"/>
    <mergeCell ref="J724:K724"/>
    <mergeCell ref="J722:K722"/>
    <mergeCell ref="J721:K721"/>
    <mergeCell ref="J731:K731"/>
    <mergeCell ref="J565:K565"/>
    <mergeCell ref="J567:K567"/>
    <mergeCell ref="J665:K665"/>
    <mergeCell ref="J680:K680"/>
    <mergeCell ref="J675:K675"/>
    <mergeCell ref="J676:K676"/>
    <mergeCell ref="J674:K674"/>
    <mergeCell ref="J440:K440"/>
    <mergeCell ref="J286:K286"/>
    <mergeCell ref="J299:K299"/>
    <mergeCell ref="J300:K300"/>
    <mergeCell ref="J282:K282"/>
    <mergeCell ref="J285:K285"/>
    <mergeCell ref="J548:K548"/>
    <mergeCell ref="J431:K431"/>
    <mergeCell ref="J432:K432"/>
    <mergeCell ref="J433:K433"/>
    <mergeCell ref="J435:K435"/>
    <mergeCell ref="J448:K448"/>
    <mergeCell ref="J453:K453"/>
    <mergeCell ref="J454:K454"/>
    <mergeCell ref="J436:K436"/>
    <mergeCell ref="J439:K439"/>
    <mergeCell ref="J547:K547"/>
    <mergeCell ref="J542:K542"/>
    <mergeCell ref="J322:K322"/>
    <mergeCell ref="J358:K358"/>
    <mergeCell ref="J338:K338"/>
    <mergeCell ref="J328:K328"/>
    <mergeCell ref="J479:K479"/>
    <mergeCell ref="J484:K484"/>
    <mergeCell ref="J473:K473"/>
    <mergeCell ref="F104:F105"/>
    <mergeCell ref="J104:K104"/>
    <mergeCell ref="F106:F107"/>
    <mergeCell ref="J530:K530"/>
    <mergeCell ref="J449:K449"/>
    <mergeCell ref="J450:K450"/>
    <mergeCell ref="J360:K360"/>
    <mergeCell ref="J372:K372"/>
    <mergeCell ref="J382:K382"/>
    <mergeCell ref="J375:K375"/>
    <mergeCell ref="J456:K456"/>
    <mergeCell ref="J457:K457"/>
    <mergeCell ref="J468:K468"/>
    <mergeCell ref="J59:K59"/>
    <mergeCell ref="J55:K55"/>
    <mergeCell ref="J47:K47"/>
    <mergeCell ref="J48:K48"/>
    <mergeCell ref="J49:K49"/>
    <mergeCell ref="J504:K504"/>
    <mergeCell ref="J465:K465"/>
    <mergeCell ref="J466:K466"/>
    <mergeCell ref="J452:K452"/>
    <mergeCell ref="J461:K461"/>
    <mergeCell ref="J444:K444"/>
    <mergeCell ref="J498:K498"/>
    <mergeCell ref="J506:K506"/>
    <mergeCell ref="J508:K508"/>
    <mergeCell ref="J386:K386"/>
    <mergeCell ref="J399:K399"/>
    <mergeCell ref="J263:K263"/>
    <mergeCell ref="J298:K298"/>
    <mergeCell ref="J292:K292"/>
    <mergeCell ref="J58:K58"/>
    <mergeCell ref="J33:K33"/>
    <mergeCell ref="J18:K18"/>
    <mergeCell ref="J23:K23"/>
    <mergeCell ref="F14:F15"/>
    <mergeCell ref="F16:F17"/>
    <mergeCell ref="J16:K16"/>
    <mergeCell ref="J28:K28"/>
    <mergeCell ref="J32:K32"/>
    <mergeCell ref="J29:K29"/>
    <mergeCell ref="J30:K30"/>
    <mergeCell ref="J31:K31"/>
    <mergeCell ref="J57:K57"/>
    <mergeCell ref="J99:L99"/>
    <mergeCell ref="F100:F101"/>
    <mergeCell ref="J100:K100"/>
    <mergeCell ref="J102:K102"/>
    <mergeCell ref="J19:K19"/>
    <mergeCell ref="J22:L22"/>
    <mergeCell ref="J24:K24"/>
    <mergeCell ref="J50:K50"/>
    <mergeCell ref="J67:K67"/>
    <mergeCell ref="J68:K68"/>
    <mergeCell ref="J56:K56"/>
    <mergeCell ref="J51:K51"/>
    <mergeCell ref="J52:K52"/>
    <mergeCell ref="J53:K53"/>
    <mergeCell ref="J54:K54"/>
    <mergeCell ref="J96:K96"/>
    <mergeCell ref="A21:B21"/>
    <mergeCell ref="A26:B26"/>
    <mergeCell ref="C21:F21"/>
    <mergeCell ref="C26:F26"/>
    <mergeCell ref="A43:B43"/>
    <mergeCell ref="C43:F43"/>
    <mergeCell ref="J44:L44"/>
    <mergeCell ref="J45:K45"/>
    <mergeCell ref="J46:K46"/>
    <mergeCell ref="J14:K14"/>
    <mergeCell ref="J39:K39"/>
    <mergeCell ref="J37:K37"/>
    <mergeCell ref="J38:K38"/>
    <mergeCell ref="J34:K34"/>
    <mergeCell ref="J36:K36"/>
    <mergeCell ref="J41:K41"/>
    <mergeCell ref="J40:K40"/>
    <mergeCell ref="J27:L27"/>
    <mergeCell ref="J35:K35"/>
    <mergeCell ref="A1:B2"/>
    <mergeCell ref="C1:H1"/>
    <mergeCell ref="A3:B3"/>
    <mergeCell ref="A4:B4"/>
    <mergeCell ref="C4:E4"/>
    <mergeCell ref="G4:H4"/>
    <mergeCell ref="J12:L12"/>
    <mergeCell ref="J13:K13"/>
    <mergeCell ref="A7:B7"/>
    <mergeCell ref="C7:E7"/>
    <mergeCell ref="A9:A10"/>
    <mergeCell ref="B9:B10"/>
    <mergeCell ref="C9:C10"/>
    <mergeCell ref="D9:D10"/>
    <mergeCell ref="E9:E10"/>
    <mergeCell ref="J4:K4"/>
    <mergeCell ref="A5:B5"/>
    <mergeCell ref="C5:E5"/>
    <mergeCell ref="G5:H5"/>
    <mergeCell ref="J5:K5"/>
    <mergeCell ref="A6:B6"/>
    <mergeCell ref="C6:E6"/>
    <mergeCell ref="G6:H6"/>
    <mergeCell ref="J6:K6"/>
    <mergeCell ref="F9:F10"/>
    <mergeCell ref="G9:H9"/>
    <mergeCell ref="I9:K9"/>
    <mergeCell ref="J10:K10"/>
    <mergeCell ref="A11:B11"/>
    <mergeCell ref="C11:F11"/>
    <mergeCell ref="J103:K103"/>
    <mergeCell ref="J78:K78"/>
    <mergeCell ref="J81:K81"/>
    <mergeCell ref="J90:K90"/>
    <mergeCell ref="J80:K80"/>
    <mergeCell ref="J87:K87"/>
    <mergeCell ref="J89:K89"/>
    <mergeCell ref="J86:K86"/>
    <mergeCell ref="J79:K79"/>
    <mergeCell ref="J121:K121"/>
    <mergeCell ref="J93:K93"/>
    <mergeCell ref="J175:K175"/>
    <mergeCell ref="J176:K176"/>
    <mergeCell ref="J177:K177"/>
    <mergeCell ref="J136:K136"/>
    <mergeCell ref="J323:K323"/>
    <mergeCell ref="J325:K325"/>
    <mergeCell ref="J271:K271"/>
    <mergeCell ref="J278:K278"/>
    <mergeCell ref="J279:K279"/>
    <mergeCell ref="J269:K269"/>
    <mergeCell ref="J295:K295"/>
    <mergeCell ref="J297:K297"/>
    <mergeCell ref="J268:K268"/>
    <mergeCell ref="J287:K287"/>
    <mergeCell ref="J288:K288"/>
    <mergeCell ref="J289:K289"/>
    <mergeCell ref="J290:K290"/>
    <mergeCell ref="J296:K296"/>
    <mergeCell ref="J150:K150"/>
    <mergeCell ref="J572:K572"/>
    <mergeCell ref="J379:K379"/>
    <mergeCell ref="J392:K392"/>
    <mergeCell ref="J396:K396"/>
    <mergeCell ref="J397:K397"/>
    <mergeCell ref="J391:K391"/>
    <mergeCell ref="J401:K401"/>
    <mergeCell ref="J264:K264"/>
    <mergeCell ref="J390:K390"/>
    <mergeCell ref="J153:K153"/>
    <mergeCell ref="J482:K482"/>
    <mergeCell ref="J208:K208"/>
    <mergeCell ref="J316:K316"/>
    <mergeCell ref="J317:K317"/>
    <mergeCell ref="J476:L476"/>
    <mergeCell ref="J483:K483"/>
    <mergeCell ref="J485:K485"/>
    <mergeCell ref="J481:K481"/>
    <mergeCell ref="J480:K480"/>
    <mergeCell ref="J560:K560"/>
    <mergeCell ref="J561:K561"/>
    <mergeCell ref="J200:K200"/>
    <mergeCell ref="J209:K209"/>
    <mergeCell ref="J326:K326"/>
    <mergeCell ref="J327:K327"/>
    <mergeCell ref="J330:K330"/>
    <mergeCell ref="J437:K437"/>
    <mergeCell ref="J420:K420"/>
    <mergeCell ref="J427:K427"/>
    <mergeCell ref="J549:K549"/>
    <mergeCell ref="J552:K552"/>
    <mergeCell ref="J556:K556"/>
    <mergeCell ref="J354:K354"/>
    <mergeCell ref="J368:K368"/>
    <mergeCell ref="J293:K293"/>
    <mergeCell ref="J307:K307"/>
    <mergeCell ref="J308:K308"/>
    <mergeCell ref="J309:K309"/>
    <mergeCell ref="J302:K302"/>
    <mergeCell ref="J305:K305"/>
    <mergeCell ref="J310:K310"/>
    <mergeCell ref="J311:K311"/>
    <mergeCell ref="J312:K312"/>
    <mergeCell ref="J534:K534"/>
    <mergeCell ref="J535:K535"/>
    <mergeCell ref="J532:K532"/>
    <mergeCell ref="J537:K537"/>
    <mergeCell ref="J538:K538"/>
    <mergeCell ref="J502:K502"/>
    <mergeCell ref="J321:K321"/>
    <mergeCell ref="J477:K477"/>
    <mergeCell ref="J478:K478"/>
    <mergeCell ref="J414:K414"/>
    <mergeCell ref="J415:K415"/>
    <mergeCell ref="J598:K598"/>
    <mergeCell ref="J602:K602"/>
    <mergeCell ref="J611:K611"/>
    <mergeCell ref="J614:K614"/>
    <mergeCell ref="F665:F666"/>
    <mergeCell ref="J671:K671"/>
    <mergeCell ref="J673:K673"/>
    <mergeCell ref="J677:K677"/>
    <mergeCell ref="J679:K679"/>
    <mergeCell ref="F661:F662"/>
    <mergeCell ref="J663:K663"/>
    <mergeCell ref="J667:K667"/>
    <mergeCell ref="J661:K661"/>
    <mergeCell ref="J669:K669"/>
    <mergeCell ref="J701:K701"/>
    <mergeCell ref="J702:K702"/>
    <mergeCell ref="J638:K638"/>
    <mergeCell ref="J644:K644"/>
    <mergeCell ref="J648:K648"/>
    <mergeCell ref="J615:K615"/>
    <mergeCell ref="J618:K618"/>
    <mergeCell ref="J650:K650"/>
    <mergeCell ref="J652:K652"/>
    <mergeCell ref="J622:K622"/>
    <mergeCell ref="F626:F627"/>
    <mergeCell ref="F615:F616"/>
    <mergeCell ref="J617:K617"/>
    <mergeCell ref="J619:K619"/>
    <mergeCell ref="F604:F605"/>
    <mergeCell ref="J936:K936"/>
    <mergeCell ref="J945:K945"/>
    <mergeCell ref="J932:K932"/>
    <mergeCell ref="J941:K941"/>
    <mergeCell ref="J885:K885"/>
    <mergeCell ref="J840:K840"/>
    <mergeCell ref="J824:K824"/>
    <mergeCell ref="J828:K828"/>
    <mergeCell ref="J830:K830"/>
    <mergeCell ref="J831:K831"/>
    <mergeCell ref="J832:K832"/>
    <mergeCell ref="J884:K884"/>
    <mergeCell ref="J878:K878"/>
    <mergeCell ref="F639:F640"/>
    <mergeCell ref="J642:K642"/>
    <mergeCell ref="F645:F646"/>
    <mergeCell ref="J699:K699"/>
    <mergeCell ref="J713:K713"/>
    <mergeCell ref="J714:K714"/>
    <mergeCell ref="J805:K805"/>
    <mergeCell ref="J807:K807"/>
    <mergeCell ref="J809:K809"/>
    <mergeCell ref="J818:K818"/>
    <mergeCell ref="J776:K776"/>
    <mergeCell ref="J772:K772"/>
    <mergeCell ref="J767:K767"/>
    <mergeCell ref="J737:K737"/>
    <mergeCell ref="J739:K739"/>
    <mergeCell ref="J740:K740"/>
    <mergeCell ref="J742:K742"/>
    <mergeCell ref="J741:K741"/>
    <mergeCell ref="A61:B61"/>
    <mergeCell ref="C61:F61"/>
    <mergeCell ref="J62:L62"/>
    <mergeCell ref="J64:K64"/>
    <mergeCell ref="J65:K65"/>
    <mergeCell ref="J66:K66"/>
    <mergeCell ref="F69:F70"/>
    <mergeCell ref="F71:F72"/>
    <mergeCell ref="J74:K74"/>
    <mergeCell ref="J76:K76"/>
    <mergeCell ref="F84:F85"/>
    <mergeCell ref="F87:F88"/>
    <mergeCell ref="F91:F92"/>
    <mergeCell ref="J91:K91"/>
    <mergeCell ref="F93:F94"/>
    <mergeCell ref="J95:K95"/>
    <mergeCell ref="A98:B98"/>
    <mergeCell ref="C98:F98"/>
    <mergeCell ref="J73:K73"/>
    <mergeCell ref="J69:K69"/>
    <mergeCell ref="J84:K84"/>
    <mergeCell ref="J82:K82"/>
    <mergeCell ref="J125:K125"/>
    <mergeCell ref="A128:B128"/>
    <mergeCell ref="C128:F128"/>
    <mergeCell ref="J129:L129"/>
    <mergeCell ref="J130:K130"/>
    <mergeCell ref="J131:K131"/>
    <mergeCell ref="J132:K132"/>
    <mergeCell ref="F134:F135"/>
    <mergeCell ref="J138:K138"/>
    <mergeCell ref="F143:F144"/>
    <mergeCell ref="A148:B148"/>
    <mergeCell ref="C148:F148"/>
    <mergeCell ref="J149:L149"/>
    <mergeCell ref="F121:F122"/>
    <mergeCell ref="J123:K123"/>
    <mergeCell ref="J133:K133"/>
    <mergeCell ref="J139:K139"/>
    <mergeCell ref="J141:K141"/>
    <mergeCell ref="J145:K145"/>
    <mergeCell ref="J146:K146"/>
    <mergeCell ref="J142:K142"/>
    <mergeCell ref="J143:K143"/>
    <mergeCell ref="J140:K140"/>
    <mergeCell ref="F159:F160"/>
    <mergeCell ref="J159:K159"/>
    <mergeCell ref="F161:F162"/>
    <mergeCell ref="J161:K161"/>
    <mergeCell ref="F163:F164"/>
    <mergeCell ref="J163:K163"/>
    <mergeCell ref="J165:K165"/>
    <mergeCell ref="A167:B167"/>
    <mergeCell ref="C167:F167"/>
    <mergeCell ref="J168:L168"/>
    <mergeCell ref="F169:F170"/>
    <mergeCell ref="J169:K169"/>
    <mergeCell ref="J171:K171"/>
    <mergeCell ref="J173:K173"/>
    <mergeCell ref="F178:F179"/>
    <mergeCell ref="F180:F181"/>
    <mergeCell ref="F182:F183"/>
    <mergeCell ref="J174:K174"/>
    <mergeCell ref="J180:K180"/>
    <mergeCell ref="J178:K178"/>
    <mergeCell ref="J182:K182"/>
    <mergeCell ref="J172:K172"/>
    <mergeCell ref="F184:F185"/>
    <mergeCell ref="F189:F190"/>
    <mergeCell ref="J189:K189"/>
    <mergeCell ref="F191:F192"/>
    <mergeCell ref="J191:K191"/>
    <mergeCell ref="J194:K194"/>
    <mergeCell ref="J195:K195"/>
    <mergeCell ref="A197:B197"/>
    <mergeCell ref="C197:F197"/>
    <mergeCell ref="J198:L198"/>
    <mergeCell ref="J199:K199"/>
    <mergeCell ref="F200:F201"/>
    <mergeCell ref="J203:K203"/>
    <mergeCell ref="J204:K204"/>
    <mergeCell ref="A206:B206"/>
    <mergeCell ref="C206:F206"/>
    <mergeCell ref="J207:L207"/>
    <mergeCell ref="J193:K193"/>
    <mergeCell ref="J187:K187"/>
    <mergeCell ref="J184:K184"/>
    <mergeCell ref="J188:K188"/>
    <mergeCell ref="J186:K186"/>
    <mergeCell ref="J202:K202"/>
    <mergeCell ref="F209:F210"/>
    <mergeCell ref="J212:K212"/>
    <mergeCell ref="J213:K213"/>
    <mergeCell ref="J214:K214"/>
    <mergeCell ref="A216:B216"/>
    <mergeCell ref="C216:F216"/>
    <mergeCell ref="J217:L217"/>
    <mergeCell ref="J219:K219"/>
    <mergeCell ref="F221:F222"/>
    <mergeCell ref="J223:K223"/>
    <mergeCell ref="J224:K224"/>
    <mergeCell ref="A226:B226"/>
    <mergeCell ref="C226:F226"/>
    <mergeCell ref="J227:L227"/>
    <mergeCell ref="J230:K230"/>
    <mergeCell ref="J231:K231"/>
    <mergeCell ref="J232:K232"/>
    <mergeCell ref="A234:B234"/>
    <mergeCell ref="C234:F234"/>
    <mergeCell ref="J235:L235"/>
    <mergeCell ref="J236:K236"/>
    <mergeCell ref="J237:K237"/>
    <mergeCell ref="J238:K238"/>
    <mergeCell ref="A240:B240"/>
    <mergeCell ref="C240:F240"/>
    <mergeCell ref="J241:L241"/>
    <mergeCell ref="J244:K244"/>
    <mergeCell ref="J245:K245"/>
    <mergeCell ref="J246:K246"/>
    <mergeCell ref="A248:B248"/>
    <mergeCell ref="C248:F248"/>
    <mergeCell ref="J249:L249"/>
    <mergeCell ref="F250:F251"/>
    <mergeCell ref="J250:K250"/>
    <mergeCell ref="J242:K242"/>
    <mergeCell ref="J243:K243"/>
    <mergeCell ref="F252:F253"/>
    <mergeCell ref="J252:K252"/>
    <mergeCell ref="F254:F255"/>
    <mergeCell ref="J256:K256"/>
    <mergeCell ref="J257:K257"/>
    <mergeCell ref="A259:B259"/>
    <mergeCell ref="C259:F259"/>
    <mergeCell ref="J260:L260"/>
    <mergeCell ref="J272:K272"/>
    <mergeCell ref="J273:K273"/>
    <mergeCell ref="J274:K274"/>
    <mergeCell ref="A276:B276"/>
    <mergeCell ref="C276:F276"/>
    <mergeCell ref="J277:L277"/>
    <mergeCell ref="J301:K301"/>
    <mergeCell ref="F303:F304"/>
    <mergeCell ref="J315:K315"/>
    <mergeCell ref="J306:K306"/>
    <mergeCell ref="J313:K313"/>
    <mergeCell ref="J314:K314"/>
    <mergeCell ref="J254:K254"/>
    <mergeCell ref="A319:B319"/>
    <mergeCell ref="C319:F319"/>
    <mergeCell ref="J320:L320"/>
    <mergeCell ref="J342:K342"/>
    <mergeCell ref="J343:K343"/>
    <mergeCell ref="J344:K344"/>
    <mergeCell ref="A346:B346"/>
    <mergeCell ref="C346:F346"/>
    <mergeCell ref="J347:L347"/>
    <mergeCell ref="J348:K348"/>
    <mergeCell ref="J349:K349"/>
    <mergeCell ref="A351:B351"/>
    <mergeCell ref="C351:F351"/>
    <mergeCell ref="J352:L352"/>
    <mergeCell ref="J353:K353"/>
    <mergeCell ref="J340:K340"/>
    <mergeCell ref="J341:K341"/>
    <mergeCell ref="J331:K331"/>
    <mergeCell ref="J332:K332"/>
    <mergeCell ref="J324:K324"/>
    <mergeCell ref="J329:K329"/>
    <mergeCell ref="J333:K333"/>
    <mergeCell ref="J337:K337"/>
    <mergeCell ref="J334:K334"/>
    <mergeCell ref="J335:K335"/>
    <mergeCell ref="J336:K336"/>
    <mergeCell ref="J339:K339"/>
    <mergeCell ref="F355:F356"/>
    <mergeCell ref="J359:K359"/>
    <mergeCell ref="F364:F365"/>
    <mergeCell ref="J371:K371"/>
    <mergeCell ref="F373:F374"/>
    <mergeCell ref="F375:F376"/>
    <mergeCell ref="J377:K377"/>
    <mergeCell ref="F380:F381"/>
    <mergeCell ref="J383:K383"/>
    <mergeCell ref="J384:K384"/>
    <mergeCell ref="J385:K385"/>
    <mergeCell ref="A388:B388"/>
    <mergeCell ref="C388:F388"/>
    <mergeCell ref="J389:L389"/>
    <mergeCell ref="J398:K398"/>
    <mergeCell ref="J400:K400"/>
    <mergeCell ref="D401:D402"/>
    <mergeCell ref="J393:K393"/>
    <mergeCell ref="J394:K394"/>
    <mergeCell ref="J395:K395"/>
    <mergeCell ref="J380:K380"/>
    <mergeCell ref="F361:F362"/>
    <mergeCell ref="J364:K364"/>
    <mergeCell ref="J363:K363"/>
    <mergeCell ref="J361:K361"/>
    <mergeCell ref="J367:K367"/>
    <mergeCell ref="J369:K369"/>
    <mergeCell ref="J370:K370"/>
    <mergeCell ref="J357:K357"/>
    <mergeCell ref="J355:K355"/>
    <mergeCell ref="J373:K373"/>
    <mergeCell ref="J378:K378"/>
    <mergeCell ref="F403:F404"/>
    <mergeCell ref="J405:K405"/>
    <mergeCell ref="J406:K406"/>
    <mergeCell ref="J407:K407"/>
    <mergeCell ref="A410:B410"/>
    <mergeCell ref="C410:F410"/>
    <mergeCell ref="J411:L411"/>
    <mergeCell ref="J419:K419"/>
    <mergeCell ref="J421:K421"/>
    <mergeCell ref="D422:D423"/>
    <mergeCell ref="F424:F425"/>
    <mergeCell ref="J424:K424"/>
    <mergeCell ref="J426:K426"/>
    <mergeCell ref="A429:B429"/>
    <mergeCell ref="C429:F429"/>
    <mergeCell ref="J430:L430"/>
    <mergeCell ref="J434:K434"/>
    <mergeCell ref="J403:K403"/>
    <mergeCell ref="J408:K408"/>
    <mergeCell ref="J412:K412"/>
    <mergeCell ref="F441:F442"/>
    <mergeCell ref="J441:K441"/>
    <mergeCell ref="J443:K443"/>
    <mergeCell ref="A446:B446"/>
    <mergeCell ref="C446:F446"/>
    <mergeCell ref="J447:L447"/>
    <mergeCell ref="J451:K451"/>
    <mergeCell ref="F458:F459"/>
    <mergeCell ref="J458:K458"/>
    <mergeCell ref="J460:K460"/>
    <mergeCell ref="A463:B463"/>
    <mergeCell ref="C463:F463"/>
    <mergeCell ref="J464:L464"/>
    <mergeCell ref="J470:K470"/>
    <mergeCell ref="J471:K471"/>
    <mergeCell ref="J472:K472"/>
    <mergeCell ref="A475:B475"/>
    <mergeCell ref="C475:F475"/>
    <mergeCell ref="J469:K469"/>
    <mergeCell ref="F454:F455"/>
    <mergeCell ref="F486:F487"/>
    <mergeCell ref="F488:F489"/>
    <mergeCell ref="J527:K527"/>
    <mergeCell ref="J529:K529"/>
    <mergeCell ref="F530:F531"/>
    <mergeCell ref="F532:F533"/>
    <mergeCell ref="J539:K539"/>
    <mergeCell ref="F542:F543"/>
    <mergeCell ref="J553:K553"/>
    <mergeCell ref="J554:K554"/>
    <mergeCell ref="J555:K555"/>
    <mergeCell ref="A558:B558"/>
    <mergeCell ref="C558:F558"/>
    <mergeCell ref="J559:L559"/>
    <mergeCell ref="J525:K525"/>
    <mergeCell ref="J513:K513"/>
    <mergeCell ref="J515:K515"/>
    <mergeCell ref="J516:K516"/>
    <mergeCell ref="J524:K524"/>
    <mergeCell ref="J526:K526"/>
    <mergeCell ref="J497:K497"/>
    <mergeCell ref="J551:K551"/>
    <mergeCell ref="J550:K550"/>
    <mergeCell ref="J494:K494"/>
    <mergeCell ref="J495:K495"/>
    <mergeCell ref="J496:K496"/>
    <mergeCell ref="J499:K499"/>
    <mergeCell ref="J540:K540"/>
    <mergeCell ref="J541:K541"/>
    <mergeCell ref="J544:K544"/>
    <mergeCell ref="J545:K545"/>
    <mergeCell ref="J546:K546"/>
    <mergeCell ref="A563:B563"/>
    <mergeCell ref="C563:F563"/>
    <mergeCell ref="J564:L564"/>
    <mergeCell ref="J571:K571"/>
    <mergeCell ref="F574:F575"/>
    <mergeCell ref="J576:K576"/>
    <mergeCell ref="F579:F580"/>
    <mergeCell ref="J584:K584"/>
    <mergeCell ref="J586:K586"/>
    <mergeCell ref="F587:F588"/>
    <mergeCell ref="F589:F590"/>
    <mergeCell ref="J589:K589"/>
    <mergeCell ref="J591:K591"/>
    <mergeCell ref="F594:F595"/>
    <mergeCell ref="F596:F597"/>
    <mergeCell ref="J596:K596"/>
    <mergeCell ref="J581:K581"/>
    <mergeCell ref="J585:K585"/>
    <mergeCell ref="J574:K574"/>
    <mergeCell ref="J592:K592"/>
    <mergeCell ref="J582:K582"/>
    <mergeCell ref="J587:K587"/>
    <mergeCell ref="F592:F593"/>
    <mergeCell ref="J577:K577"/>
    <mergeCell ref="J579:K579"/>
    <mergeCell ref="J570:K570"/>
    <mergeCell ref="J566:K566"/>
    <mergeCell ref="J568:K568"/>
    <mergeCell ref="J569:K569"/>
    <mergeCell ref="J578:K578"/>
    <mergeCell ref="J573:K573"/>
    <mergeCell ref="J583:K583"/>
    <mergeCell ref="F653:F654"/>
    <mergeCell ref="F655:F656"/>
    <mergeCell ref="J658:K658"/>
    <mergeCell ref="J660:K660"/>
    <mergeCell ref="F663:F664"/>
    <mergeCell ref="J668:K668"/>
    <mergeCell ref="F669:F670"/>
    <mergeCell ref="F671:F672"/>
    <mergeCell ref="J678:K678"/>
    <mergeCell ref="F681:F682"/>
    <mergeCell ref="J685:K685"/>
    <mergeCell ref="J687:K687"/>
    <mergeCell ref="J655:K655"/>
    <mergeCell ref="J657:K657"/>
    <mergeCell ref="J684:K684"/>
    <mergeCell ref="J686:K686"/>
    <mergeCell ref="J697:L697"/>
    <mergeCell ref="D699:D700"/>
    <mergeCell ref="F699:F700"/>
    <mergeCell ref="J704:K704"/>
    <mergeCell ref="J705:K705"/>
    <mergeCell ref="J706:K706"/>
    <mergeCell ref="A709:B709"/>
    <mergeCell ref="C709:F709"/>
    <mergeCell ref="J710:L710"/>
    <mergeCell ref="J726:K726"/>
    <mergeCell ref="F729:F730"/>
    <mergeCell ref="J729:K729"/>
    <mergeCell ref="F732:F733"/>
    <mergeCell ref="J743:K743"/>
    <mergeCell ref="J744:K744"/>
    <mergeCell ref="J745:K745"/>
    <mergeCell ref="A748:B748"/>
    <mergeCell ref="C748:F748"/>
    <mergeCell ref="J703:K703"/>
    <mergeCell ref="J717:K717"/>
    <mergeCell ref="J711:K711"/>
    <mergeCell ref="J716:K716"/>
    <mergeCell ref="J718:K718"/>
    <mergeCell ref="J728:K728"/>
    <mergeCell ref="J732:K732"/>
    <mergeCell ref="J712:K712"/>
    <mergeCell ref="J715:K715"/>
    <mergeCell ref="J719:K719"/>
    <mergeCell ref="J720:K720"/>
    <mergeCell ref="J725:K725"/>
    <mergeCell ref="J727:K727"/>
    <mergeCell ref="J723:K723"/>
    <mergeCell ref="J746:K746"/>
    <mergeCell ref="A754:B754"/>
    <mergeCell ref="C754:F754"/>
    <mergeCell ref="J755:L755"/>
    <mergeCell ref="J758:K758"/>
    <mergeCell ref="J759:K759"/>
    <mergeCell ref="J760:K760"/>
    <mergeCell ref="A763:B763"/>
    <mergeCell ref="C763:F763"/>
    <mergeCell ref="J764:L764"/>
    <mergeCell ref="J765:K765"/>
    <mergeCell ref="J766:K766"/>
    <mergeCell ref="A769:B769"/>
    <mergeCell ref="C769:F769"/>
    <mergeCell ref="J770:L770"/>
    <mergeCell ref="J773:K773"/>
    <mergeCell ref="J774:K774"/>
    <mergeCell ref="J775:K775"/>
    <mergeCell ref="J771:K771"/>
    <mergeCell ref="A778:B778"/>
    <mergeCell ref="C778:F778"/>
    <mergeCell ref="J779:L779"/>
    <mergeCell ref="J782:K782"/>
    <mergeCell ref="J784:K784"/>
    <mergeCell ref="F785:F786"/>
    <mergeCell ref="F787:F788"/>
    <mergeCell ref="J787:K787"/>
    <mergeCell ref="F790:F791"/>
    <mergeCell ref="J790:K790"/>
    <mergeCell ref="F793:F794"/>
    <mergeCell ref="J793:K793"/>
    <mergeCell ref="F796:F797"/>
    <mergeCell ref="J808:K808"/>
    <mergeCell ref="F811:F812"/>
    <mergeCell ref="J815:K815"/>
    <mergeCell ref="J821:K821"/>
    <mergeCell ref="J806:K806"/>
    <mergeCell ref="J817:K817"/>
    <mergeCell ref="F818:F819"/>
    <mergeCell ref="J781:K781"/>
    <mergeCell ref="J783:K783"/>
    <mergeCell ref="J780:K780"/>
    <mergeCell ref="J785:K785"/>
    <mergeCell ref="J810:K810"/>
    <mergeCell ref="J811:K811"/>
    <mergeCell ref="J813:K813"/>
    <mergeCell ref="J816:K816"/>
    <mergeCell ref="J820:K820"/>
    <mergeCell ref="J814:K814"/>
    <mergeCell ref="F822:F823"/>
    <mergeCell ref="J822:K822"/>
    <mergeCell ref="A826:B826"/>
    <mergeCell ref="C826:F826"/>
    <mergeCell ref="J827:L827"/>
    <mergeCell ref="D828:D829"/>
    <mergeCell ref="F828:F829"/>
    <mergeCell ref="J833:K833"/>
    <mergeCell ref="J834:K834"/>
    <mergeCell ref="J835:K835"/>
    <mergeCell ref="A838:B838"/>
    <mergeCell ref="C838:F838"/>
    <mergeCell ref="J839:L839"/>
    <mergeCell ref="F841:F842"/>
    <mergeCell ref="J841:K841"/>
    <mergeCell ref="J843:K843"/>
    <mergeCell ref="F844:F845"/>
    <mergeCell ref="J844:K844"/>
    <mergeCell ref="J836:K836"/>
    <mergeCell ref="A848:B848"/>
    <mergeCell ref="C848:F848"/>
    <mergeCell ref="J849:L849"/>
    <mergeCell ref="J859:K859"/>
    <mergeCell ref="J860:K860"/>
    <mergeCell ref="J861:K861"/>
    <mergeCell ref="A864:B864"/>
    <mergeCell ref="C864:F864"/>
    <mergeCell ref="J865:L865"/>
    <mergeCell ref="J875:K875"/>
    <mergeCell ref="J876:K876"/>
    <mergeCell ref="J877:K877"/>
    <mergeCell ref="A880:B880"/>
    <mergeCell ref="C880:F880"/>
    <mergeCell ref="J881:L881"/>
    <mergeCell ref="F882:F883"/>
    <mergeCell ref="J909:K909"/>
    <mergeCell ref="J866:K866"/>
    <mergeCell ref="J858:K858"/>
    <mergeCell ref="J862:K862"/>
    <mergeCell ref="J871:K871"/>
    <mergeCell ref="J873:K873"/>
    <mergeCell ref="J867:K867"/>
    <mergeCell ref="J870:K870"/>
    <mergeCell ref="J872:K872"/>
    <mergeCell ref="J874:K874"/>
    <mergeCell ref="J902:K902"/>
    <mergeCell ref="J899:K899"/>
    <mergeCell ref="J900:K900"/>
    <mergeCell ref="J882:K882"/>
    <mergeCell ref="J868:K868"/>
    <mergeCell ref="J869:K869"/>
    <mergeCell ref="J921:K921"/>
    <mergeCell ref="J922:K922"/>
    <mergeCell ref="J923:K923"/>
    <mergeCell ref="J924:K924"/>
    <mergeCell ref="J925:K925"/>
    <mergeCell ref="J929:K929"/>
    <mergeCell ref="J931:K931"/>
    <mergeCell ref="J933:K933"/>
    <mergeCell ref="J937:K937"/>
    <mergeCell ref="J938:K938"/>
    <mergeCell ref="J996:L996"/>
    <mergeCell ref="J1000:K1000"/>
    <mergeCell ref="J1001:K1001"/>
    <mergeCell ref="J1002:K1002"/>
    <mergeCell ref="J1003:K1003"/>
    <mergeCell ref="J1004:K1004"/>
    <mergeCell ref="H1006:K1007"/>
    <mergeCell ref="J992:K992"/>
    <mergeCell ref="J993:K993"/>
    <mergeCell ref="J988:K988"/>
    <mergeCell ref="J983:K983"/>
    <mergeCell ref="J984:K984"/>
    <mergeCell ref="J978:K978"/>
    <mergeCell ref="J979:K979"/>
    <mergeCell ref="J997:K997"/>
    <mergeCell ref="J990:K990"/>
    <mergeCell ref="J991:K991"/>
    <mergeCell ref="A1009:D1010"/>
    <mergeCell ref="J1010:K1010"/>
    <mergeCell ref="J966:K966"/>
    <mergeCell ref="A969:B969"/>
    <mergeCell ref="C969:F969"/>
    <mergeCell ref="J970:L970"/>
    <mergeCell ref="J971:K971"/>
    <mergeCell ref="A974:B974"/>
    <mergeCell ref="C974:F974"/>
    <mergeCell ref="J975:L975"/>
    <mergeCell ref="F976:F977"/>
    <mergeCell ref="J976:K976"/>
    <mergeCell ref="F979:F980"/>
    <mergeCell ref="J981:K981"/>
    <mergeCell ref="J982:K982"/>
    <mergeCell ref="A986:B986"/>
    <mergeCell ref="C986:F986"/>
    <mergeCell ref="J987:L987"/>
    <mergeCell ref="J989:K989"/>
    <mergeCell ref="J998:K998"/>
    <mergeCell ref="J999:K999"/>
    <mergeCell ref="A995:B995"/>
    <mergeCell ref="C995:F995"/>
  </mergeCells>
  <hyperlinks>
    <hyperlink ref="A13" r:id="rId1" display="javascript:window.parent. myFaqeCelje.kontrolloTeDrejta('Shto_FleteKontabel.aspx?shtim_modifikim=modifikim&amp;id=270504&amp;numur=01')"/>
    <hyperlink ref="A14" r:id="rId2" display="javascript:window.parent. myFaqeCelje.kontrolloTeDrejta('Shto_FleteKontabel.aspx?shtim_modifikim=modifikim&amp;id=615722&amp;numur=36')"/>
    <hyperlink ref="A16" r:id="rId3" display="javascript:window.parent. myFaqeCelje.kontrolloTeDrejta('Shto_FleteKontabel.aspx?shtim_modifikim=modifikim&amp;id=615723&amp;numur=38')"/>
    <hyperlink ref="A18" r:id="rId4" display="javascript:window.parent. myFaqeCelje.kontrolloTeDrejta('Shto_FleteKontabel.aspx?shtim_modifikim=modifikim&amp;id=615746&amp;numur=14')"/>
    <hyperlink ref="A23" r:id="rId5" display="javascript:window.parent. myFaqeCelje.kontrolloTeDrejta('Shto_FleteKontabel.aspx?shtim_modifikim=modifikim&amp;id=270504&amp;numur=01')"/>
    <hyperlink ref="A28" r:id="rId6" display="javascript:window.parent. myFaqeCelje.kontrolloTeDrejta('Shto_FleteKontabel.aspx?shtim_modifikim=modifikim&amp;id=270504&amp;numur=01')"/>
    <hyperlink ref="A29" r:id="rId7" display="javascript:window.parent. myFaqeCelje.kontrolloTeDrejta('Shto_FleteKontabel.aspx?shtim_modifikim=modifikim&amp;id=270724&amp;numur=01')"/>
    <hyperlink ref="A30" r:id="rId8" display="javascript:window.parent. myFaqeCelje.kontrolloTeDrejta('Shto_FleteKontabel.aspx?shtim_modifikim=modifikim&amp;id=270721&amp;numur=02')"/>
    <hyperlink ref="A31" r:id="rId9" display="javascript:window.parent. myFaqeCelje.kontrolloTeDrejta('Shto_FleteKontabel.aspx?shtim_modifikim=modifikim&amp;id=354725&amp;numur=08')"/>
    <hyperlink ref="A32" r:id="rId10" display="javascript:window.parent. myFaqeCelje.kontrolloTeDrejta('Shto_FleteKontabel.aspx?shtim_modifikim=modifikim&amp;id=608230&amp;numur=09')"/>
    <hyperlink ref="A33" r:id="rId11" display="javascript:window.parent. myFaqeCelje.kontrolloTeDrejta('Shto_FleteKontabel.aspx?shtim_modifikim=modifikim&amp;id=618447&amp;numur=02')"/>
    <hyperlink ref="A34" r:id="rId12" display="javascript:window.parent. myFaqeCelje.kontrolloTeDrejta('Shto_FleteKontabel.aspx?shtim_modifikim=modifikim&amp;id=387897&amp;numur=13')"/>
    <hyperlink ref="A35" r:id="rId13" display="javascript:window.parent. myFaqeCelje.kontrolloTeDrejta('Shto_FleteKontabel.aspx?shtim_modifikim=modifikim&amp;id=398597&amp;numur=14')"/>
    <hyperlink ref="A36" r:id="rId14" display="javascript:window.parent. myFaqeCelje.kontrolloTeDrejta('Shto_FleteKontabel.aspx?shtim_modifikim=modifikim&amp;id=621457&amp;numur=15')"/>
    <hyperlink ref="A37" r:id="rId15" display="javascript:window.parent. myFaqeCelje.kontrolloTeDrejta('Shto_FleteKontabel.aspx?shtim_modifikim=modifikim&amp;id=478424&amp;numur=4')"/>
    <hyperlink ref="A38" r:id="rId16" display="javascript:window.parent. myFaqeCelje.kontrolloTeDrejta('Shto_FleteKontabel.aspx?shtim_modifikim=modifikim&amp;id=608231&amp;numur=17')"/>
    <hyperlink ref="A39" r:id="rId17" display="javascript:window.parent. myFaqeCelje.kontrolloTeDrejta('Shto_FleteKontabel.aspx?shtim_modifikim=modifikim&amp;id=608954&amp;numur=01')"/>
    <hyperlink ref="A40" r:id="rId18" display="javascript:window.parent. myFaqeCelje.kontrolloTeDrejta('Shto_FleteKontabel.aspx?shtim_modifikim=modifikim&amp;id=621464&amp;numur=1/1')"/>
    <hyperlink ref="A45" r:id="rId19" display="javascript:window.parent. myFaqeCelje.kontrolloTeDrejta('Shto_FleteKontabel.aspx?shtim_modifikim=modifikim&amp;id=513156&amp;numur=R4422')"/>
    <hyperlink ref="A46" r:id="rId20" display="javascript:window.parent. myFaqeCelje.kontrolloTeDrejta('Shto_FleteKontabel.aspx?shtim_modifikim=modifikim&amp;id=513184&amp;numur=R4531')"/>
    <hyperlink ref="A47" r:id="rId21" display="javascript:window.parent. myFaqeCelje.kontrolloTeDrejta('Shto_FleteKontabel.aspx?shtim_modifikim=modifikim&amp;id=513183&amp;numur=R4575')"/>
    <hyperlink ref="A48" r:id="rId22" display="javascript:window.parent. myFaqeCelje.kontrolloTeDrejta('Shto_FleteKontabel.aspx?shtim_modifikim=modifikim&amp;id=513171&amp;numur=466/13')"/>
    <hyperlink ref="A49" r:id="rId23" display="javascript:window.parent. myFaqeCelje.kontrolloTeDrejta('Shto_FleteKontabel.aspx?shtim_modifikim=modifikim&amp;id=513176&amp;numur=R4836')"/>
    <hyperlink ref="A50" r:id="rId24" display="javascript:window.parent. myFaqeCelje.kontrolloTeDrejta('Shto_FleteKontabel.aspx?shtim_modifikim=modifikim&amp;id=513162&amp;numur=R4916')"/>
    <hyperlink ref="A51" r:id="rId25" display="javascript:window.parent. myFaqeCelje.kontrolloTeDrejta('Shto_FleteKontabel.aspx?shtim_modifikim=modifikim&amp;id=621577&amp;numur=R5034')"/>
    <hyperlink ref="A52" r:id="rId26" display="javascript:window.parent. myFaqeCelje.kontrolloTeDrejta('Shto_FleteKontabel.aspx?shtim_modifikim=modifikim&amp;id=621604&amp;numur=R5667')"/>
    <hyperlink ref="A53" r:id="rId27" display="javascript:window.parent. myFaqeCelje.kontrolloTeDrejta('Shto_FleteKontabel.aspx?shtim_modifikim=modifikim&amp;id=621599&amp;numur=R5782')"/>
    <hyperlink ref="A54" r:id="rId28" display="javascript:window.parent. myFaqeCelje.kontrolloTeDrejta('Shto_FleteKontabel.aspx?shtim_modifikim=modifikim&amp;id=621596&amp;numur=R5947')"/>
    <hyperlink ref="A55" r:id="rId29" display="javascript:window.parent. myFaqeCelje.kontrolloTeDrejta('Shto_FleteKontabel.aspx?shtim_modifikim=modifikim&amp;id=618389&amp;numur=R6274')"/>
    <hyperlink ref="A56" r:id="rId30" display="javascript:window.parent. myFaqeCelje.kontrolloTeDrejta('Shto_FleteKontabel.aspx?shtim_modifikim=modifikim&amp;id=606724&amp;numur=R6456')"/>
    <hyperlink ref="A57" r:id="rId31" display="javascript:window.parent. myFaqeCelje.kontrolloTeDrejta('Shto_FleteKontabel.aspx?shtim_modifikim=modifikim&amp;id=621576&amp;numur=R6497')"/>
    <hyperlink ref="A58" r:id="rId32" display="javascript:window.parent. myFaqeCelje.kontrolloTeDrejta('Shto_FleteKontabel.aspx?shtim_modifikim=modifikim&amp;id=621464&amp;numur=1/1')"/>
    <hyperlink ref="A63" r:id="rId33" display="javascript:window.parent. myFaqeCelje.kontrolloTeDrejta('Shto_FleteKontabel.aspx?shtim_modifikim=modifikim&amp;id=270724&amp;numur=01')"/>
    <hyperlink ref="A64" r:id="rId34" display="javascript:window.parent. myFaqeCelje.kontrolloTeDrejta('Shto_FleteKontabel.aspx?shtim_modifikim=modifikim&amp;id=271751&amp;numur=6')"/>
    <hyperlink ref="A65" r:id="rId35" display="javascript:window.parent. myFaqeCelje.kontrolloTeDrejta('Shto_FleteKontabel.aspx?shtim_modifikim=modifikim&amp;id=271752&amp;numur=6')"/>
    <hyperlink ref="A66" r:id="rId36" display="javascript:window.parent. myFaqeCelje.kontrolloTeDrejta('Shto_FleteKontabel.aspx?shtim_modifikim=modifikim&amp;id=270721&amp;numur=02')"/>
    <hyperlink ref="A67" r:id="rId37" display="javascript:window.parent. myFaqeCelje.kontrolloTeDrejta('Shto_FleteKontabel.aspx?shtim_modifikim=modifikim&amp;id=271845&amp;numur=22')"/>
    <hyperlink ref="A68" r:id="rId38" display="javascript:window.parent. myFaqeCelje.kontrolloTeDrejta('Shto_FleteKontabel.aspx?shtim_modifikim=modifikim&amp;id=271846&amp;numur=22')"/>
    <hyperlink ref="A69" r:id="rId39" display="javascript:window.parent. myFaqeCelje.kontrolloTeDrejta('Shto_FleteKontabel.aspx?shtim_modifikim=modifikim&amp;id=606787&amp;numur=25')"/>
    <hyperlink ref="A71" r:id="rId40" display="javascript:window.parent. myFaqeCelje.kontrolloTeDrejta('Shto_FleteKontabel.aspx?shtim_modifikim=modifikim&amp;id=621451&amp;numur=04')"/>
    <hyperlink ref="A73" r:id="rId41" display="javascript:window.parent. myFaqeCelje.kontrolloTeDrejta('Shto_FleteKontabel.aspx?shtim_modifikim=modifikim&amp;id=354725&amp;numur=08')"/>
    <hyperlink ref="A74" r:id="rId42" display="javascript:window.parent. myFaqeCelje.kontrolloTeDrejta('Shto_FleteKontabel.aspx?shtim_modifikim=modifikim&amp;id=608230&amp;numur=09')"/>
    <hyperlink ref="A75" r:id="rId43" display="javascript:window.parent. myFaqeCelje.kontrolloTeDrejta('Shto_FleteKontabel.aspx?shtim_modifikim=modifikim&amp;id=413224&amp;numur=32')"/>
    <hyperlink ref="A76" r:id="rId44" display="javascript:window.parent. myFaqeCelje.kontrolloTeDrejta('Shto_FleteKontabel.aspx?shtim_modifikim=modifikim&amp;id=413233&amp;numur=34')"/>
    <hyperlink ref="A77" r:id="rId45" display="javascript:window.parent. myFaqeCelje.kontrolloTeDrejta('Shto_FleteKontabel.aspx?shtim_modifikim=modifikim&amp;id=621453&amp;numur=10')"/>
    <hyperlink ref="A78" r:id="rId46" display="javascript:window.parent. myFaqeCelje.kontrolloTeDrejta('Shto_FleteKontabel.aspx?shtim_modifikim=modifikim&amp;id=413256&amp;numur=40')"/>
    <hyperlink ref="A79" r:id="rId47" display="javascript:window.parent. myFaqeCelje.kontrolloTeDrejta('Shto_FleteKontabel.aspx?shtim_modifikim=modifikim&amp;id=387897&amp;numur=13')"/>
    <hyperlink ref="A80" r:id="rId48" display="javascript:window.parent. myFaqeCelje.kontrolloTeDrejta('Shto_FleteKontabel.aspx?shtim_modifikim=modifikim&amp;id=413310&amp;numur=56')"/>
    <hyperlink ref="A81" r:id="rId49" display="javascript:window.parent. myFaqeCelje.kontrolloTeDrejta('Shto_FleteKontabel.aspx?shtim_modifikim=modifikim&amp;id=413311&amp;numur=56')"/>
    <hyperlink ref="A82" r:id="rId50" display="javascript:window.parent. myFaqeCelje.kontrolloTeDrejta('Shto_FleteKontabel.aspx?shtim_modifikim=modifikim&amp;id=398597&amp;numur=14')"/>
    <hyperlink ref="A83" r:id="rId51" display="javascript:window.parent. myFaqeCelje.kontrolloTeDrejta('Shto_FleteKontabel.aspx?shtim_modifikim=modifikim&amp;id=463960&amp;numur=57')"/>
    <hyperlink ref="A84" r:id="rId52" display="javascript:window.parent. myFaqeCelje.kontrolloTeDrejta('Shto_FleteKontabel.aspx?shtim_modifikim=modifikim&amp;id=621457&amp;numur=15')"/>
    <hyperlink ref="A86" r:id="rId53" display="javascript:window.parent. myFaqeCelje.kontrolloTeDrejta('Shto_FleteKontabel.aspx?shtim_modifikim=modifikim&amp;id=463964&amp;numur=66')"/>
    <hyperlink ref="A87" r:id="rId54" display="javascript:window.parent. myFaqeCelje.kontrolloTeDrejta('Shto_FleteKontabel.aspx?shtim_modifikim=modifikim&amp;id=608231&amp;numur=17')"/>
    <hyperlink ref="A89" r:id="rId55" display="javascript:window.parent. myFaqeCelje.kontrolloTeDrejta('Shto_FleteKontabel.aspx?shtim_modifikim=modifikim&amp;id=566800&amp;numur=84')"/>
    <hyperlink ref="A90" r:id="rId56" display="javascript:window.parent. myFaqeCelje.kontrolloTeDrejta('Shto_FleteKontabel.aspx?shtim_modifikim=modifikim&amp;id=566801&amp;numur=87')"/>
    <hyperlink ref="A91" r:id="rId57" display="javascript:window.parent. myFaqeCelje.kontrolloTeDrejta('Shto_FleteKontabel.aspx?shtim_modifikim=modifikim&amp;id=609245&amp;numur=1')"/>
    <hyperlink ref="A93" r:id="rId58" display="javascript:window.parent. myFaqeCelje.kontrolloTeDrejta('Shto_FleteKontabel.aspx?shtim_modifikim=modifikim&amp;id=615660&amp;numur=9')"/>
    <hyperlink ref="A100" r:id="rId59" display="javascript:window.parent. myFaqeCelje.kontrolloTeDrejta('Shto_FleteKontabel.aspx?shtim_modifikim=modifikim&amp;id=608940&amp;numur=004')"/>
    <hyperlink ref="A102" r:id="rId60" display="javascript:window.parent. myFaqeCelje.kontrolloTeDrejta('Shto_FleteKontabel.aspx?shtim_modifikim=modifikim&amp;id=606760&amp;numur=8')"/>
    <hyperlink ref="A103" r:id="rId61" display="javascript:window.parent. myFaqeCelje.kontrolloTeDrejta('Shto_FleteKontabel.aspx?shtim_modifikim=modifikim&amp;id=608929&amp;numur=005')"/>
    <hyperlink ref="A104" r:id="rId62" display="javascript:window.parent. myFaqeCelje.kontrolloTeDrejta('Shto_FleteKontabel.aspx?shtim_modifikim=modifikim&amp;id=608933&amp;numur=24')"/>
    <hyperlink ref="A106" r:id="rId63" display="javascript:window.parent. myFaqeCelje.kontrolloTeDrejta('Shto_FleteKontabel.aspx?shtim_modifikim=modifikim&amp;id=608926&amp;numur=33')"/>
    <hyperlink ref="A108" r:id="rId64" display="javascript:window.parent. myFaqeCelje.kontrolloTeDrejta('Shto_FleteKontabel.aspx?shtim_modifikim=modifikim&amp;id=608923&amp;numur=006')"/>
    <hyperlink ref="A110" r:id="rId65" display="javascript:window.parent. myFaqeCelje.kontrolloTeDrejta('Shto_FleteKontabel.aspx?shtim_modifikim=modifikim&amp;id=363621&amp;numur=007')"/>
    <hyperlink ref="A111" r:id="rId66" display="javascript:window.parent. myFaqeCelje.kontrolloTeDrejta('Shto_FleteKontabel.aspx?shtim_modifikim=modifikim&amp;id=608918&amp;numur=51')"/>
    <hyperlink ref="A113" r:id="rId67" display="javascript:window.parent. myFaqeCelje.kontrolloTeDrejta('Shto_FleteKontabel.aspx?shtim_modifikim=modifikim&amp;id=608906&amp;numur=008')"/>
    <hyperlink ref="A115" r:id="rId68" display="javascript:window.parent. myFaqeCelje.kontrolloTeDrejta('Shto_FleteKontabel.aspx?shtim_modifikim=modifikim&amp;id=608910&amp;numur=56')"/>
    <hyperlink ref="A117" r:id="rId69" display="javascript:window.parent. myFaqeCelje.kontrolloTeDrejta('Shto_FleteKontabel.aspx?shtim_modifikim=modifikim&amp;id=608899&amp;numur=009')"/>
    <hyperlink ref="A118" r:id="rId70" display="javascript:window.parent. myFaqeCelje.kontrolloTeDrejta('Shto_FleteKontabel.aspx?shtim_modifikim=modifikim&amp;id=608900&amp;numur=75')"/>
    <hyperlink ref="A120" r:id="rId71" display="javascript:window.parent. myFaqeCelje.kontrolloTeDrejta('Shto_FleteKontabel.aspx?shtim_modifikim=modifikim&amp;id=608894&amp;numur=010')"/>
    <hyperlink ref="A121" r:id="rId72" display="javascript:window.parent. myFaqeCelje.kontrolloTeDrejta('Shto_FleteKontabel.aspx?shtim_modifikim=modifikim&amp;id=608897&amp;numur=88')"/>
    <hyperlink ref="A123" r:id="rId73" display="javascript:window.parent. myFaqeCelje.kontrolloTeDrejta('Shto_FleteKontabel.aspx?shtim_modifikim=modifikim&amp;id=609245&amp;numur=1')"/>
    <hyperlink ref="A130" r:id="rId74" display="javascript:window.parent. myFaqeCelje.kontrolloTeDrejta('Shto_FleteKontabel.aspx?shtim_modifikim=modifikim&amp;id=270529&amp;numur=01')"/>
    <hyperlink ref="A131" r:id="rId75" display="javascript:window.parent. myFaqeCelje.kontrolloTeDrejta('Shto_FleteKontabel.aspx?shtim_modifikim=modifikim&amp;id=271758&amp;numur=7')"/>
    <hyperlink ref="A132" r:id="rId76" display="javascript:window.parent. myFaqeCelje.kontrolloTeDrejta('Shto_FleteKontabel.aspx?shtim_modifikim=modifikim&amp;id=271759&amp;numur=7')"/>
    <hyperlink ref="A133" r:id="rId77" display="javascript:window.parent. myFaqeCelje.kontrolloTeDrejta('Shto_FleteKontabel.aspx?shtim_modifikim=modifikim&amp;id=278093&amp;numur=01')"/>
    <hyperlink ref="A134" r:id="rId78" display="javascript:window.parent. myFaqeCelje.kontrolloTeDrejta('Shto_FleteKontabel.aspx?shtim_modifikim=modifikim&amp;id=606767&amp;numur=13')"/>
    <hyperlink ref="A136" r:id="rId79" display="javascript:window.parent. myFaqeCelje.kontrolloTeDrejta('Shto_FleteKontabel.aspx?shtim_modifikim=modifikim&amp;id=270735&amp;numur=10')"/>
    <hyperlink ref="A137" r:id="rId80" display="javascript:window.parent. myFaqeCelje.kontrolloTeDrejta('Shto_FleteKontabel.aspx?shtim_modifikim=modifikim&amp;id=362865&amp;numur=18')"/>
    <hyperlink ref="A138" r:id="rId81" display="javascript:window.parent. myFaqeCelje.kontrolloTeDrejta('Shto_FleteKontabel.aspx?shtim_modifikim=modifikim&amp;id=413299&amp;numur=52')"/>
    <hyperlink ref="A139" r:id="rId82" display="javascript:window.parent. myFaqeCelje.kontrolloTeDrejta('Shto_FleteKontabel.aspx?shtim_modifikim=modifikim&amp;id=413300&amp;numur=52')"/>
    <hyperlink ref="A140" r:id="rId83" display="javascript:window.parent. myFaqeCelje.kontrolloTeDrejta('Shto_FleteKontabel.aspx?shtim_modifikim=modifikim&amp;id=444524&amp;numur=27')"/>
    <hyperlink ref="A141" r:id="rId84" display="javascript:window.parent. myFaqeCelje.kontrolloTeDrejta('Shto_FleteKontabel.aspx?shtim_modifikim=modifikim&amp;id=463973&amp;numur=70')"/>
    <hyperlink ref="A142" r:id="rId85" display="javascript:window.parent. myFaqeCelje.kontrolloTeDrejta('Shto_FleteKontabel.aspx?shtim_modifikim=modifikim&amp;id=540838&amp;numur=38/1')"/>
    <hyperlink ref="A143" r:id="rId86" display="javascript:window.parent. myFaqeCelje.kontrolloTeDrejta('Shto_FleteKontabel.aspx?shtim_modifikim=modifikim&amp;id=609245&amp;numur=1')"/>
    <hyperlink ref="A150" r:id="rId87" display="javascript:window.parent. myFaqeCelje.kontrolloTeDrejta('Shto_FleteKontabel.aspx?shtim_modifikim=modifikim&amp;id=270530&amp;numur=02')"/>
    <hyperlink ref="A151" r:id="rId88" display="javascript:window.parent. myFaqeCelje.kontrolloTeDrejta('Shto_FleteKontabel.aspx?shtim_modifikim=modifikim&amp;id=615644&amp;numur=9')"/>
    <hyperlink ref="A153" r:id="rId89" display="javascript:window.parent. myFaqeCelje.kontrolloTeDrejta('Shto_FleteKontabel.aspx?shtim_modifikim=modifikim&amp;id=615647&amp;numur=23')"/>
    <hyperlink ref="A155" r:id="rId90" display="javascript:window.parent. myFaqeCelje.kontrolloTeDrejta('Shto_FleteKontabel.aspx?shtim_modifikim=modifikim&amp;id=615649&amp;numur=31')"/>
    <hyperlink ref="A157" r:id="rId91" display="javascript:window.parent. myFaqeCelje.kontrolloTeDrejta('Shto_FleteKontabel.aspx?shtim_modifikim=modifikim&amp;id=615650&amp;numur=50')"/>
    <hyperlink ref="A159" r:id="rId92" display="javascript:window.parent. myFaqeCelje.kontrolloTeDrejta('Shto_FleteKontabel.aspx?shtim_modifikim=modifikim&amp;id=615653&amp;numur=55')"/>
    <hyperlink ref="A161" r:id="rId93" display="javascript:window.parent. myFaqeCelje.kontrolloTeDrejta('Shto_FleteKontabel.aspx?shtim_modifikim=modifikim&amp;id=615655&amp;numur=67')"/>
    <hyperlink ref="A163" r:id="rId94" display="javascript:window.parent. myFaqeCelje.kontrolloTeDrejta('Shto_FleteKontabel.aspx?shtim_modifikim=modifikim&amp;id=615656&amp;numur=68')"/>
    <hyperlink ref="A169" r:id="rId95" display="javascript:window.parent. myFaqeCelje.kontrolloTeDrejta('Shto_FleteKontabel.aspx?shtim_modifikim=modifikim&amp;id=615622&amp;numur=48')"/>
    <hyperlink ref="A171" r:id="rId96" display="javascript:window.parent. myFaqeCelje.kontrolloTeDrejta('Shto_FleteKontabel.aspx?shtim_modifikim=modifikim&amp;id=463944&amp;numur=60')"/>
    <hyperlink ref="A172" r:id="rId97" display="javascript:window.parent. myFaqeCelje.kontrolloTeDrejta('Shto_FleteKontabel.aspx?shtim_modifikim=modifikim&amp;id=513156&amp;numur=R4422')"/>
    <hyperlink ref="A173" r:id="rId98" display="javascript:window.parent. myFaqeCelje.kontrolloTeDrejta('Shto_FleteKontabel.aspx?shtim_modifikim=modifikim&amp;id=513184&amp;numur=R4531')"/>
    <hyperlink ref="A174" r:id="rId99" display="javascript:window.parent. myFaqeCelje.kontrolloTeDrejta('Shto_FleteKontabel.aspx?shtim_modifikim=modifikim&amp;id=513183&amp;numur=R4575')"/>
    <hyperlink ref="A175" r:id="rId100" display="javascript:window.parent. myFaqeCelje.kontrolloTeDrejta('Shto_FleteKontabel.aspx?shtim_modifikim=modifikim&amp;id=513171&amp;numur=466/13')"/>
    <hyperlink ref="A176" r:id="rId101" display="javascript:window.parent. myFaqeCelje.kontrolloTeDrejta('Shto_FleteKontabel.aspx?shtim_modifikim=modifikim&amp;id=513176&amp;numur=R4836')"/>
    <hyperlink ref="A177" r:id="rId102" display="javascript:window.parent. myFaqeCelje.kontrolloTeDrejta('Shto_FleteKontabel.aspx?shtim_modifikim=modifikim&amp;id=513162&amp;numur=R4916')"/>
    <hyperlink ref="A178" r:id="rId103" display="javascript:window.parent. myFaqeCelje.kontrolloTeDrejta('Shto_FleteKontabel.aspx?shtim_modifikim=modifikim&amp;id=621577&amp;numur=R5034')"/>
    <hyperlink ref="A180" r:id="rId104" display="javascript:window.parent. myFaqeCelje.kontrolloTeDrejta('Shto_FleteKontabel.aspx?shtim_modifikim=modifikim&amp;id=621604&amp;numur=R5667')"/>
    <hyperlink ref="A182" r:id="rId105" display="javascript:window.parent. myFaqeCelje.kontrolloTeDrejta('Shto_FleteKontabel.aspx?shtim_modifikim=modifikim&amp;id=621599&amp;numur=R5782')"/>
    <hyperlink ref="A184" r:id="rId106" display="javascript:window.parent. myFaqeCelje.kontrolloTeDrejta('Shto_FleteKontabel.aspx?shtim_modifikim=modifikim&amp;id=621596&amp;numur=R5947')"/>
    <hyperlink ref="A186" r:id="rId107" display="javascript:window.parent. myFaqeCelje.kontrolloTeDrejta('Shto_FleteKontabel.aspx?shtim_modifikim=modifikim&amp;id=618389&amp;numur=R6274')"/>
    <hyperlink ref="A187" r:id="rId108" display="javascript:window.parent. myFaqeCelje.kontrolloTeDrejta('Shto_FleteKontabel.aspx?shtim_modifikim=modifikim&amp;id=606724&amp;numur=R6456')"/>
    <hyperlink ref="A188" r:id="rId109" display="javascript:window.parent. myFaqeCelje.kontrolloTeDrejta('Shto_FleteKontabel.aspx?shtim_modifikim=modifikim&amp;id=621576&amp;numur=R6497')"/>
    <hyperlink ref="A189" r:id="rId110" display="javascript:window.parent. myFaqeCelje.kontrolloTeDrejta('Shto_FleteKontabel.aspx?shtim_modifikim=modifikim&amp;id=609245&amp;numur=1')"/>
    <hyperlink ref="A191" r:id="rId111" display="javascript:window.parent. myFaqeCelje.kontrolloTeDrejta('Shto_FleteKontabel.aspx?shtim_modifikim=modifikim&amp;id=618468&amp;numur=2')"/>
    <hyperlink ref="A193" r:id="rId112" display="javascript:window.parent. myFaqeCelje.kontrolloTeDrejta('Shto_FleteKontabel.aspx?shtim_modifikim=modifikim&amp;id=621556&amp;numur=5/5')"/>
    <hyperlink ref="A199" r:id="rId113" display="javascript:window.parent. myFaqeCelje.kontrolloTeDrejta('Shto_FleteKontabel.aspx?shtim_modifikim=modifikim&amp;id=614054&amp;numur=28/12')"/>
    <hyperlink ref="A200" r:id="rId114" display="javascript:window.parent. myFaqeCelje.kontrolloTeDrejta('Shto_FleteKontabel.aspx?shtim_modifikim=modifikim&amp;id=609245&amp;numur=1')"/>
    <hyperlink ref="A202" r:id="rId115" display="javascript:window.parent. myFaqeCelje.kontrolloTeDrejta('Shto_FleteKontabel.aspx?shtim_modifikim=modifikim&amp;id=613888&amp;numur=36/3')"/>
    <hyperlink ref="A208" r:id="rId116" display="javascript:window.parent. myFaqeCelje.kontrolloTeDrejta('Shto_FleteKontabel.aspx?shtim_modifikim=modifikim&amp;id=614053&amp;numur=32')"/>
    <hyperlink ref="A209" r:id="rId117" display="javascript:window.parent. myFaqeCelje.kontrolloTeDrejta('Shto_FleteKontabel.aspx?shtim_modifikim=modifikim&amp;id=609245&amp;numur=1')"/>
    <hyperlink ref="A211" r:id="rId118" display="javascript:window.parent. myFaqeCelje.kontrolloTeDrejta('Shto_FleteKontabel.aspx?shtim_modifikim=modifikim&amp;id=613889&amp;numur=13')"/>
    <hyperlink ref="A212" r:id="rId119" display="javascript:window.parent. myFaqeCelje.kontrolloTeDrejta('Shto_FleteKontabel.aspx?shtim_modifikim=modifikim&amp;id=621556&amp;numur=5/5')"/>
    <hyperlink ref="A218" r:id="rId120" display="javascript:window.parent. myFaqeCelje.kontrolloTeDrejta('Shto_FleteKontabel.aspx?shtim_modifikim=modifikim&amp;id=478424&amp;numur=4')"/>
    <hyperlink ref="A219" r:id="rId121" display="javascript:window.parent. myFaqeCelje.kontrolloTeDrejta('Shto_FleteKontabel.aspx?shtim_modifikim=modifikim&amp;id=493895&amp;numur=80')"/>
    <hyperlink ref="A220" r:id="rId122" display="javascript:window.parent. myFaqeCelje.kontrolloTeDrejta('Shto_FleteKontabel.aspx?shtim_modifikim=modifikim&amp;id=493896&amp;numur=80')"/>
    <hyperlink ref="A221" r:id="rId123" display="javascript:window.parent. myFaqeCelje.kontrolloTeDrejta('Shto_FleteKontabel.aspx?shtim_modifikim=modifikim&amp;id=609245&amp;numur=1')"/>
    <hyperlink ref="A228" r:id="rId124" display="javascript:window.parent. myFaqeCelje.kontrolloTeDrejta('Shto_FleteKontabel.aspx?shtim_modifikim=modifikim&amp;id=618447&amp;numur=02')"/>
    <hyperlink ref="A229" r:id="rId125" display="javascript:window.parent. myFaqeCelje.kontrolloTeDrejta('Shto_FleteKontabel.aspx?shtim_modifikim=modifikim&amp;id=608954&amp;numur=01')"/>
    <hyperlink ref="A230" r:id="rId126" display="javascript:window.parent. myFaqeCelje.kontrolloTeDrejta('Shto_FleteKontabel.aspx?shtim_modifikim=modifikim&amp;id=615620&amp;numur=7')"/>
    <hyperlink ref="A231" r:id="rId127" display="javascript:window.parent. myFaqeCelje.kontrolloTeDrejta('Shto_FleteKontabel.aspx?shtim_modifikim=modifikim&amp;id=618456&amp;numur=8')"/>
    <hyperlink ref="A236" r:id="rId128" display="javascript:window.parent. myFaqeCelje.kontrolloTeDrejta('Shto_FleteKontabel.aspx?shtim_modifikim=modifikim&amp;id=270504&amp;numur=01')"/>
    <hyperlink ref="A237" r:id="rId129" display="javascript:window.parent. myFaqeCelje.kontrolloTeDrejta('Shto_FleteKontabel.aspx?shtim_modifikim=modifikim&amp;id=615687&amp;numur=10')"/>
    <hyperlink ref="A242" r:id="rId130" display="javascript:window.parent. myFaqeCelje.kontrolloTeDrejta('Shto_FleteKontabel.aspx?shtim_modifikim=modifikim&amp;id=618443&amp;numur=02')"/>
    <hyperlink ref="A243" r:id="rId131" display="javascript:window.parent. myFaqeCelje.kontrolloTeDrejta('Shto_FleteKontabel.aspx?shtim_modifikim=modifikim&amp;id=608881&amp;numur=01')"/>
    <hyperlink ref="A244" r:id="rId132" display="javascript:window.parent. myFaqeCelje.kontrolloTeDrejta('Shto_FleteKontabel.aspx?shtim_modifikim=modifikim&amp;id=615620&amp;numur=7')"/>
    <hyperlink ref="A245" r:id="rId133" display="javascript:window.parent. myFaqeCelje.kontrolloTeDrejta('Shto_FleteKontabel.aspx?shtim_modifikim=modifikim&amp;id=618456&amp;numur=8')"/>
    <hyperlink ref="A250" r:id="rId134" display="javascript:window.parent. myFaqeCelje.kontrolloTeDrejta('Shto_FleteKontabel.aspx?shtim_modifikim=modifikim&amp;id=615667&amp;numur=53')"/>
    <hyperlink ref="A252" r:id="rId135" display="javascript:window.parent. myFaqeCelje.kontrolloTeDrejta('Shto_FleteKontabel.aspx?shtim_modifikim=modifikim&amp;id=615668&amp;numur=79')"/>
    <hyperlink ref="A254" r:id="rId136" display="javascript:window.parent. myFaqeCelje.kontrolloTeDrejta('Shto_FleteKontabel.aspx?shtim_modifikim=modifikim&amp;id=615669&amp;numur=94')"/>
    <hyperlink ref="A261" r:id="rId137" display="javascript:window.parent. myFaqeCelje.kontrolloTeDrejta('Shto_FleteKontabel.aspx?shtim_modifikim=modifikim&amp;id=270504&amp;numur=01')"/>
    <hyperlink ref="A262" r:id="rId138" display="javascript:window.parent. myFaqeCelje.kontrolloTeDrejta('Shto_FleteKontabel.aspx?shtim_modifikim=modifikim&amp;id=392466&amp;numur=1')"/>
    <hyperlink ref="A263" r:id="rId139" display="javascript:window.parent. myFaqeCelje.kontrolloTeDrejta('Shto_FleteKontabel.aspx?shtim_modifikim=modifikim&amp;id=392467&amp;numur=2')"/>
    <hyperlink ref="A264" r:id="rId140" display="javascript:window.parent. myFaqeCelje.kontrolloTeDrejta('Shto_FleteKontabel.aspx?shtim_modifikim=modifikim&amp;id=392472&amp;numur=3')"/>
    <hyperlink ref="A265" r:id="rId141" display="javascript:window.parent. myFaqeCelje.kontrolloTeDrejta('Shto_FleteKontabel.aspx?shtim_modifikim=modifikim&amp;id=392476&amp;numur=4')"/>
    <hyperlink ref="A266" r:id="rId142" display="javascript:window.parent. myFaqeCelje.kontrolloTeDrejta('Shto_FleteKontabel.aspx?shtim_modifikim=modifikim&amp;id=392481&amp;numur=5')"/>
    <hyperlink ref="A267" r:id="rId143" display="javascript:window.parent. myFaqeCelje.kontrolloTeDrejta('Shto_FleteKontabel.aspx?shtim_modifikim=modifikim&amp;id=392482&amp;numur=6')"/>
    <hyperlink ref="A268" r:id="rId144" display="javascript:window.parent. myFaqeCelje.kontrolloTeDrejta('Shto_FleteKontabel.aspx?shtim_modifikim=modifikim&amp;id=405058&amp;numur=7')"/>
    <hyperlink ref="A269" r:id="rId145" display="javascript:window.parent. myFaqeCelje.kontrolloTeDrejta('Shto_FleteKontabel.aspx?shtim_modifikim=modifikim&amp;id=431988&amp;numur=8')"/>
    <hyperlink ref="A270" r:id="rId146" display="javascript:window.parent. myFaqeCelje.kontrolloTeDrejta('Shto_FleteKontabel.aspx?shtim_modifikim=modifikim&amp;id=469843&amp;numur=9')"/>
    <hyperlink ref="A271" r:id="rId147" display="javascript:window.parent. myFaqeCelje.kontrolloTeDrejta('Shto_FleteKontabel.aspx?shtim_modifikim=modifikim&amp;id=498233&amp;numur=10')"/>
    <hyperlink ref="A272" r:id="rId148" display="javascript:window.parent. myFaqeCelje.kontrolloTeDrejta('Shto_FleteKontabel.aspx?shtim_modifikim=modifikim&amp;id=543582&amp;numur=11')"/>
    <hyperlink ref="A273" r:id="rId149" display="javascript:window.parent. myFaqeCelje.kontrolloTeDrejta('Shto_FleteKontabel.aspx?shtim_modifikim=modifikim&amp;id=574731&amp;numur=12')"/>
    <hyperlink ref="A278" r:id="rId150" display="javascript:window.parent. myFaqeCelje.kontrolloTeDrejta('Shto_FleteKontabel.aspx?shtim_modifikim=modifikim&amp;id=270504&amp;numur=01')"/>
    <hyperlink ref="A279" r:id="rId151" display="javascript:window.parent. myFaqeCelje.kontrolloTeDrejta('Shto_FleteKontabel.aspx?shtim_modifikim=modifikim&amp;id=271431&amp;numur=2')"/>
    <hyperlink ref="A280" r:id="rId152" display="javascript:window.parent. myFaqeCelje.kontrolloTeDrejta('Shto_FleteKontabel.aspx?shtim_modifikim=modifikim&amp;id=392466&amp;numur=1')"/>
    <hyperlink ref="A281" r:id="rId153" display="javascript:window.parent. myFaqeCelje.kontrolloTeDrejta('Shto_FleteKontabel.aspx?shtim_modifikim=modifikim&amp;id=271438&amp;numur=5')"/>
    <hyperlink ref="A282" r:id="rId154" display="javascript:window.parent. myFaqeCelje.kontrolloTeDrejta('Shto_FleteKontabel.aspx?shtim_modifikim=modifikim&amp;id=392467&amp;numur=2')"/>
    <hyperlink ref="A283" r:id="rId155" display="javascript:window.parent. myFaqeCelje.kontrolloTeDrejta('Shto_FleteKontabel.aspx?shtim_modifikim=modifikim&amp;id=271582&amp;numur=12')"/>
    <hyperlink ref="A284" r:id="rId156" display="javascript:window.parent. myFaqeCelje.kontrolloTeDrejta('Shto_FleteKontabel.aspx?shtim_modifikim=modifikim&amp;id=271588&amp;numur=13')"/>
    <hyperlink ref="A285" r:id="rId157" display="javascript:window.parent. myFaqeCelje.kontrolloTeDrejta('Shto_FleteKontabel.aspx?shtim_modifikim=modifikim&amp;id=271590&amp;numur=14')"/>
    <hyperlink ref="A286" r:id="rId158" display="javascript:window.parent. myFaqeCelje.kontrolloTeDrejta('Shto_FleteKontabel.aspx?shtim_modifikim=modifikim&amp;id=271593&amp;numur=15')"/>
    <hyperlink ref="A287" r:id="rId159" display="javascript:window.parent. myFaqeCelje.kontrolloTeDrejta('Shto_FleteKontabel.aspx?shtim_modifikim=modifikim&amp;id=271596&amp;numur=16')"/>
    <hyperlink ref="A288" r:id="rId160" display="javascript:window.parent. myFaqeCelje.kontrolloTeDrejta('Shto_FleteKontabel.aspx?shtim_modifikim=modifikim&amp;id=271597&amp;numur=17')"/>
    <hyperlink ref="A289" r:id="rId161" display="javascript:window.parent. myFaqeCelje.kontrolloTeDrejta('Shto_FleteKontabel.aspx?shtim_modifikim=modifikim&amp;id=271606&amp;numur=18')"/>
    <hyperlink ref="A290" r:id="rId162" display="javascript:window.parent. myFaqeCelje.kontrolloTeDrejta('Shto_FleteKontabel.aspx?shtim_modifikim=modifikim&amp;id=271610&amp;numur=19')"/>
    <hyperlink ref="A291" r:id="rId163" display="javascript:window.parent. myFaqeCelje.kontrolloTeDrejta('Shto_FleteKontabel.aspx?shtim_modifikim=modifikim&amp;id=271618&amp;numur=20')"/>
    <hyperlink ref="A292" r:id="rId164" display="javascript:window.parent. myFaqeCelje.kontrolloTeDrejta('Shto_FleteKontabel.aspx?shtim_modifikim=modifikim&amp;id=271623&amp;numur=21')"/>
    <hyperlink ref="A293" r:id="rId165" display="javascript:window.parent. myFaqeCelje.kontrolloTeDrejta('Shto_FleteKontabel.aspx?shtim_modifikim=modifikim&amp;id=271626&amp;numur=22')"/>
    <hyperlink ref="A294" r:id="rId166" display="javascript:window.parent. myFaqeCelje.kontrolloTeDrejta('Shto_FleteKontabel.aspx?shtim_modifikim=modifikim&amp;id=271629&amp;numur=23')"/>
    <hyperlink ref="A295" r:id="rId167" display="javascript:window.parent. myFaqeCelje.kontrolloTeDrejta('Shto_FleteKontabel.aspx?shtim_modifikim=modifikim&amp;id=271679&amp;numur=42')"/>
    <hyperlink ref="A296" r:id="rId168" display="javascript:window.parent. myFaqeCelje.kontrolloTeDrejta('Shto_FleteKontabel.aspx?shtim_modifikim=modifikim&amp;id=392472&amp;numur=3')"/>
    <hyperlink ref="A297" r:id="rId169" display="javascript:window.parent. myFaqeCelje.kontrolloTeDrejta('Shto_FleteKontabel.aspx?shtim_modifikim=modifikim&amp;id=271725&amp;numur=52')"/>
    <hyperlink ref="A298" r:id="rId170" display="javascript:window.parent. myFaqeCelje.kontrolloTeDrejta('Shto_FleteKontabel.aspx?shtim_modifikim=modifikim&amp;id=392476&amp;numur=4')"/>
    <hyperlink ref="A299" r:id="rId171" display="javascript:window.parent. myFaqeCelje.kontrolloTeDrejta('Shto_FleteKontabel.aspx?shtim_modifikim=modifikim&amp;id=614003&amp;numur=55/1')"/>
    <hyperlink ref="A300" r:id="rId172" display="javascript:window.parent. myFaqeCelje.kontrolloTeDrejta('Shto_FleteKontabel.aspx?shtim_modifikim=modifikim&amp;id=392481&amp;numur=5')"/>
    <hyperlink ref="A301" r:id="rId173" display="javascript:window.parent. myFaqeCelje.kontrolloTeDrejta('Shto_FleteKontabel.aspx?shtim_modifikim=modifikim&amp;id=614025&amp;numur=56/1')"/>
    <hyperlink ref="A302" r:id="rId174" display="javascript:window.parent. myFaqeCelje.kontrolloTeDrejta('Shto_FleteKontabel.aspx?shtim_modifikim=modifikim&amp;id=392482&amp;numur=6')"/>
    <hyperlink ref="A303" r:id="rId175" display="javascript:window.parent. myFaqeCelje.kontrolloTeDrejta('Shto_FleteKontabel.aspx?shtim_modifikim=modifikim&amp;id=614018&amp;numur=61/1')"/>
    <hyperlink ref="A305" r:id="rId176" display="javascript:window.parent. myFaqeCelje.kontrolloTeDrejta('Shto_FleteKontabel.aspx?shtim_modifikim=modifikim&amp;id=405058&amp;numur=7')"/>
    <hyperlink ref="A306" r:id="rId177" display="javascript:window.parent. myFaqeCelje.kontrolloTeDrejta('Shto_FleteKontabel.aspx?shtim_modifikim=modifikim&amp;id=463914&amp;numur=53')"/>
    <hyperlink ref="A307" r:id="rId178" display="javascript:window.parent. myFaqeCelje.kontrolloTeDrejta('Shto_FleteKontabel.aspx?shtim_modifikim=modifikim&amp;id=431988&amp;numur=8')"/>
    <hyperlink ref="A308" r:id="rId179" display="javascript:window.parent. myFaqeCelje.kontrolloTeDrejta('Shto_FleteKontabel.aspx?shtim_modifikim=modifikim&amp;id=463919&amp;numur=55')"/>
    <hyperlink ref="A309" r:id="rId180" display="javascript:window.parent. myFaqeCelje.kontrolloTeDrejta('Shto_FleteKontabel.aspx?shtim_modifikim=modifikim&amp;id=469843&amp;numur=9')"/>
    <hyperlink ref="A310" r:id="rId181" display="javascript:window.parent. myFaqeCelje.kontrolloTeDrejta('Shto_FleteKontabel.aspx?shtim_modifikim=modifikim&amp;id=493839&amp;numur=71')"/>
    <hyperlink ref="A311" r:id="rId182" display="javascript:window.parent. myFaqeCelje.kontrolloTeDrejta('Shto_FleteKontabel.aspx?shtim_modifikim=modifikim&amp;id=498233&amp;numur=10')"/>
    <hyperlink ref="A312" r:id="rId183" display="javascript:window.parent. myFaqeCelje.kontrolloTeDrejta('Shto_FleteKontabel.aspx?shtim_modifikim=modifikim&amp;id=566814&amp;numur=73')"/>
    <hyperlink ref="A313" r:id="rId184" display="javascript:window.parent. myFaqeCelje.kontrolloTeDrejta('Shto_FleteKontabel.aspx?shtim_modifikim=modifikim&amp;id=543582&amp;numur=11')"/>
    <hyperlink ref="A314" r:id="rId185" display="javascript:window.parent. myFaqeCelje.kontrolloTeDrejta('Shto_FleteKontabel.aspx?shtim_modifikim=modifikim&amp;id=566820&amp;numur=75')"/>
    <hyperlink ref="A315" r:id="rId186" display="javascript:window.parent. myFaqeCelje.kontrolloTeDrejta('Shto_FleteKontabel.aspx?shtim_modifikim=modifikim&amp;id=574731&amp;numur=12')"/>
    <hyperlink ref="A316" r:id="rId187" display="javascript:window.parent. myFaqeCelje.kontrolloTeDrejta('Shto_FleteKontabel.aspx?shtim_modifikim=modifikim&amp;id=615756&amp;numur=17')"/>
    <hyperlink ref="A321" r:id="rId188" display="javascript:window.parent. myFaqeCelje.kontrolloTeDrejta('Shto_FleteKontabel.aspx?shtim_modifikim=modifikim&amp;id=270504&amp;numur=01')"/>
    <hyperlink ref="A322" r:id="rId189" display="javascript:window.parent. myFaqeCelje.kontrolloTeDrejta('Shto_FleteKontabel.aspx?shtim_modifikim=modifikim&amp;id=271432&amp;numur=3')"/>
    <hyperlink ref="A323" r:id="rId190" display="javascript:window.parent. myFaqeCelje.kontrolloTeDrejta('Shto_FleteKontabel.aspx?shtim_modifikim=modifikim&amp;id=392466&amp;numur=1')"/>
    <hyperlink ref="A324" r:id="rId191" display="javascript:window.parent. myFaqeCelje.kontrolloTeDrejta('Shto_FleteKontabel.aspx?shtim_modifikim=modifikim&amp;id=271441&amp;numur=6')"/>
    <hyperlink ref="A325" r:id="rId192" display="javascript:window.parent. myFaqeCelje.kontrolloTeDrejta('Shto_FleteKontabel.aspx?shtim_modifikim=modifikim&amp;id=392467&amp;numur=2')"/>
    <hyperlink ref="A326" r:id="rId193" display="javascript:window.parent. myFaqeCelje.kontrolloTeDrejta('Shto_FleteKontabel.aspx?shtim_modifikim=modifikim&amp;id=271634&amp;numur=24')"/>
    <hyperlink ref="A327" r:id="rId194" display="javascript:window.parent. myFaqeCelje.kontrolloTeDrejta('Shto_FleteKontabel.aspx?shtim_modifikim=modifikim&amp;id=271635&amp;numur=25')"/>
    <hyperlink ref="A328" r:id="rId195" display="javascript:window.parent. myFaqeCelje.kontrolloTeDrejta('Shto_FleteKontabel.aspx?shtim_modifikim=modifikim&amp;id=271639&amp;numur=26')"/>
    <hyperlink ref="A329" r:id="rId196" display="javascript:window.parent. myFaqeCelje.kontrolloTeDrejta('Shto_FleteKontabel.aspx?shtim_modifikim=modifikim&amp;id=271641&amp;numur=27')"/>
    <hyperlink ref="A330" r:id="rId197" display="javascript:window.parent. myFaqeCelje.kontrolloTeDrejta('Shto_FleteKontabel.aspx?shtim_modifikim=modifikim&amp;id=271644&amp;numur=28')"/>
    <hyperlink ref="A331" r:id="rId198" display="javascript:window.parent. myFaqeCelje.kontrolloTeDrejta('Shto_FleteKontabel.aspx?shtim_modifikim=modifikim&amp;id=271649&amp;numur=29')"/>
    <hyperlink ref="A332" r:id="rId199" display="javascript:window.parent. myFaqeCelje.kontrolloTeDrejta('Shto_FleteKontabel.aspx?shtim_modifikim=modifikim&amp;id=271654&amp;numur=30')"/>
    <hyperlink ref="A333" r:id="rId200" display="javascript:window.parent. myFaqeCelje.kontrolloTeDrejta('Shto_FleteKontabel.aspx?shtim_modifikim=modifikim&amp;id=271655&amp;numur=31')"/>
    <hyperlink ref="A334" r:id="rId201" display="javascript:window.parent. myFaqeCelje.kontrolloTeDrejta('Shto_FleteKontabel.aspx?shtim_modifikim=modifikim&amp;id=271657&amp;numur=32')"/>
    <hyperlink ref="A335" r:id="rId202" display="javascript:window.parent. myFaqeCelje.kontrolloTeDrejta('Shto_FleteKontabel.aspx?shtim_modifikim=modifikim&amp;id=271659&amp;numur=33')"/>
    <hyperlink ref="A336" r:id="rId203" display="javascript:window.parent. myFaqeCelje.kontrolloTeDrejta('Shto_FleteKontabel.aspx?shtim_modifikim=modifikim&amp;id=271660&amp;numur=34')"/>
    <hyperlink ref="A337" r:id="rId204" display="javascript:window.parent. myFaqeCelje.kontrolloTeDrejta('Shto_FleteKontabel.aspx?shtim_modifikim=modifikim&amp;id=271662&amp;numur=35')"/>
    <hyperlink ref="A338" r:id="rId205" display="javascript:window.parent. myFaqeCelje.kontrolloTeDrejta('Shto_FleteKontabel.aspx?shtim_modifikim=modifikim&amp;id=271685&amp;numur=43')"/>
    <hyperlink ref="A339" r:id="rId206" display="javascript:window.parent. myFaqeCelje.kontrolloTeDrejta('Shto_FleteKontabel.aspx?shtim_modifikim=modifikim&amp;id=392472&amp;numur=3')"/>
    <hyperlink ref="A340" r:id="rId207" display="javascript:window.parent. myFaqeCelje.kontrolloTeDrejta('Shto_FleteKontabel.aspx?shtim_modifikim=modifikim&amp;id=271724&amp;numur=51')"/>
    <hyperlink ref="A341" r:id="rId208" display="javascript:window.parent. myFaqeCelje.kontrolloTeDrejta('Shto_FleteKontabel.aspx?shtim_modifikim=modifikim&amp;id=392476&amp;numur=4')"/>
    <hyperlink ref="A342" r:id="rId209" display="javascript:window.parent. myFaqeCelje.kontrolloTeDrejta('Shto_FleteKontabel.aspx?shtim_modifikim=modifikim&amp;id=614002&amp;numur=54/1')"/>
    <hyperlink ref="A343" r:id="rId210" display="javascript:window.parent. myFaqeCelje.kontrolloTeDrejta('Shto_FleteKontabel.aspx?shtim_modifikim=modifikim&amp;id=615756&amp;numur=17')"/>
    <hyperlink ref="A348" r:id="rId211" display="javascript:window.parent. myFaqeCelje.kontrolloTeDrejta('Shto_FleteKontabel.aspx?shtim_modifikim=modifikim&amp;id=270504&amp;numur=01')"/>
    <hyperlink ref="A353" r:id="rId212" display="javascript:window.parent. myFaqeCelje.kontrolloTeDrejta('Shto_FleteKontabel.aspx?shtim_modifikim=modifikim&amp;id=270504&amp;numur=01')"/>
    <hyperlink ref="A354" r:id="rId213" display="javascript:window.parent. myFaqeCelje.kontrolloTeDrejta('Shto_FleteKontabel.aspx?shtim_modifikim=modifikim&amp;id=270724&amp;numur=01')"/>
    <hyperlink ref="A355" r:id="rId214" display="javascript:window.parent. myFaqeCelje.kontrolloTeDrejta('Shto_FleteKontabel.aspx?shtim_modifikim=modifikim&amp;id=608940&amp;numur=004')"/>
    <hyperlink ref="A357" r:id="rId215" display="javascript:window.parent. myFaqeCelje.kontrolloTeDrejta('Shto_FleteKontabel.aspx?shtim_modifikim=modifikim&amp;id=278093&amp;numur=01')"/>
    <hyperlink ref="A358" r:id="rId216" display="javascript:window.parent. myFaqeCelje.kontrolloTeDrejta('Shto_FleteKontabel.aspx?shtim_modifikim=modifikim&amp;id=270721&amp;numur=02')"/>
    <hyperlink ref="A359" r:id="rId217" display="javascript:window.parent. myFaqeCelje.kontrolloTeDrejta('Shto_FleteKontabel.aspx?shtim_modifikim=modifikim&amp;id=608929&amp;numur=005')"/>
    <hyperlink ref="A360" r:id="rId218" display="javascript:window.parent. myFaqeCelje.kontrolloTeDrejta('Shto_FleteKontabel.aspx?shtim_modifikim=modifikim&amp;id=270735&amp;numur=10')"/>
    <hyperlink ref="A361" r:id="rId219" display="javascript:window.parent. myFaqeCelje.kontrolloTeDrejta('Shto_FleteKontabel.aspx?shtim_modifikim=modifikim&amp;id=621451&amp;numur=04')"/>
    <hyperlink ref="A363" r:id="rId220" display="javascript:window.parent. myFaqeCelje.kontrolloTeDrejta('Shto_FleteKontabel.aspx?shtim_modifikim=modifikim&amp;id=354725&amp;numur=08')"/>
    <hyperlink ref="A364" r:id="rId221" display="javascript:window.parent. myFaqeCelje.kontrolloTeDrejta('Shto_FleteKontabel.aspx?shtim_modifikim=modifikim&amp;id=608923&amp;numur=006')"/>
    <hyperlink ref="A366" r:id="rId222" display="javascript:window.parent. myFaqeCelje.kontrolloTeDrejta('Shto_FleteKontabel.aspx?shtim_modifikim=modifikim&amp;id=608230&amp;numur=09')"/>
    <hyperlink ref="A367" r:id="rId223" display="javascript:window.parent. myFaqeCelje.kontrolloTeDrejta('Shto_FleteKontabel.aspx?shtim_modifikim=modifikim&amp;id=618447&amp;numur=02')"/>
    <hyperlink ref="A368" r:id="rId224" display="javascript:window.parent. myFaqeCelje.kontrolloTeDrejta('Shto_FleteKontabel.aspx?shtim_modifikim=modifikim&amp;id=621453&amp;numur=10')"/>
    <hyperlink ref="A369" r:id="rId225" display="javascript:window.parent. myFaqeCelje.kontrolloTeDrejta('Shto_FleteKontabel.aspx?shtim_modifikim=modifikim&amp;id=362865&amp;numur=18')"/>
    <hyperlink ref="A370" r:id="rId226" display="javascript:window.parent. myFaqeCelje.kontrolloTeDrejta('Shto_FleteKontabel.aspx?shtim_modifikim=modifikim&amp;id=363621&amp;numur=007')"/>
    <hyperlink ref="A371" r:id="rId227" display="javascript:window.parent. myFaqeCelje.kontrolloTeDrejta('Shto_FleteKontabel.aspx?shtim_modifikim=modifikim&amp;id=387897&amp;numur=13')"/>
    <hyperlink ref="A372" r:id="rId228" display="javascript:window.parent. myFaqeCelje.kontrolloTeDrejta('Shto_FleteKontabel.aspx?shtim_modifikim=modifikim&amp;id=398597&amp;numur=14')"/>
    <hyperlink ref="A373" r:id="rId229" display="javascript:window.parent. myFaqeCelje.kontrolloTeDrejta('Shto_FleteKontabel.aspx?shtim_modifikim=modifikim&amp;id=608906&amp;numur=008')"/>
    <hyperlink ref="A375" r:id="rId230" display="javascript:window.parent. myFaqeCelje.kontrolloTeDrejta('Shto_FleteKontabel.aspx?shtim_modifikim=modifikim&amp;id=621457&amp;numur=15')"/>
    <hyperlink ref="A377" r:id="rId231" display="javascript:window.parent. myFaqeCelje.kontrolloTeDrejta('Shto_FleteKontabel.aspx?shtim_modifikim=modifikim&amp;id=444524&amp;numur=27')"/>
    <hyperlink ref="A378" r:id="rId232" display="javascript:window.parent. myFaqeCelje.kontrolloTeDrejta('Shto_FleteKontabel.aspx?shtim_modifikim=modifikim&amp;id=608899&amp;numur=009')"/>
    <hyperlink ref="A379" r:id="rId233" display="javascript:window.parent. myFaqeCelje.kontrolloTeDrejta('Shto_FleteKontabel.aspx?shtim_modifikim=modifikim&amp;id=478424&amp;numur=4')"/>
    <hyperlink ref="A380" r:id="rId234" display="javascript:window.parent. myFaqeCelje.kontrolloTeDrejta('Shto_FleteKontabel.aspx?shtim_modifikim=modifikim&amp;id=608231&amp;numur=17')"/>
    <hyperlink ref="A382" r:id="rId235" display="javascript:window.parent. myFaqeCelje.kontrolloTeDrejta('Shto_FleteKontabel.aspx?shtim_modifikim=modifikim&amp;id=608894&amp;numur=010')"/>
    <hyperlink ref="A383" r:id="rId236" display="javascript:window.parent. myFaqeCelje.kontrolloTeDrejta('Shto_FleteKontabel.aspx?shtim_modifikim=modifikim&amp;id=540838&amp;numur=38/1')"/>
    <hyperlink ref="A384" r:id="rId237" display="javascript:window.parent. myFaqeCelje.kontrolloTeDrejta('Shto_FleteKontabel.aspx?shtim_modifikim=modifikim&amp;id=608954&amp;numur=01')"/>
    <hyperlink ref="A385" r:id="rId238" display="javascript:window.parent. myFaqeCelje.kontrolloTeDrejta('Shto_FleteKontabel.aspx?shtim_modifikim=modifikim&amp;id=614059&amp;numur=6')"/>
    <hyperlink ref="A390" r:id="rId239" display="javascript:window.parent. myFaqeCelje.kontrolloTeDrejta('Shto_FleteKontabel.aspx?shtim_modifikim=modifikim&amp;id=618443&amp;numur=02')"/>
    <hyperlink ref="A391" r:id="rId240" display="javascript:window.parent. myFaqeCelje.kontrolloTeDrejta('Shto_FleteKontabel.aspx?shtim_modifikim=modifikim&amp;id=615797&amp;numur=3')"/>
    <hyperlink ref="A392" r:id="rId241" display="javascript:window.parent. myFaqeCelje.kontrolloTeDrejta('Shto_FleteKontabel.aspx?shtim_modifikim=modifikim&amp;id=615828&amp;numur=7')"/>
    <hyperlink ref="A393" r:id="rId242" display="javascript:window.parent. myFaqeCelje.kontrolloTeDrejta('Shto_FleteKontabel.aspx?shtim_modifikim=modifikim&amp;id=615835&amp;numur=8')"/>
    <hyperlink ref="A394" r:id="rId243" display="javascript:window.parent. myFaqeCelje.kontrolloTeDrejta('Shto_FleteKontabel.aspx?shtim_modifikim=modifikim&amp;id=615799&amp;numur=5')"/>
    <hyperlink ref="A395" r:id="rId244" display="javascript:window.parent. myFaqeCelje.kontrolloTeDrejta('Shto_FleteKontabel.aspx?shtim_modifikim=modifikim&amp;id=615798&amp;numur=4')"/>
    <hyperlink ref="A396" r:id="rId245" display="javascript:window.parent. myFaqeCelje.kontrolloTeDrejta('Shto_FleteKontabel.aspx?shtim_modifikim=modifikim&amp;id=615821&amp;numur=6')"/>
    <hyperlink ref="A397" r:id="rId246" display="javascript:window.parent. myFaqeCelje.kontrolloTeDrejta('Shto_FleteKontabel.aspx?shtim_modifikim=modifikim&amp;id=615839&amp;numur=12')"/>
    <hyperlink ref="A398" r:id="rId247" display="javascript:window.parent. myFaqeCelje.kontrolloTeDrejta('Shto_FleteKontabel.aspx?shtim_modifikim=modifikim&amp;id=615838&amp;numur=11')"/>
    <hyperlink ref="A399" r:id="rId248" display="javascript:window.parent. myFaqeCelje.kontrolloTeDrejta('Shto_FleteKontabel.aspx?shtim_modifikim=modifikim&amp;id=615837&amp;numur=10')"/>
    <hyperlink ref="A400" r:id="rId249" display="javascript:window.parent. myFaqeCelje.kontrolloTeDrejta('Shto_FleteKontabel.aspx?shtim_modifikim=modifikim&amp;id=615836&amp;numur=9')"/>
    <hyperlink ref="A401" r:id="rId250" display="javascript:window.parent. myFaqeCelje.kontrolloTeDrejta('Shto_FleteKontabel.aspx?shtim_modifikim=modifikim&amp;id=618392&amp;numur=R 6274  673/13')"/>
    <hyperlink ref="A403" r:id="rId251" display="javascript:window.parent. myFaqeCelje.kontrolloTeDrejta('Shto_FleteKontabel.aspx?shtim_modifikim=modifikim&amp;id=615775&amp;numur=1')"/>
    <hyperlink ref="A405" r:id="rId252" display="javascript:window.parent. myFaqeCelje.kontrolloTeDrejta('Shto_FleteKontabel.aspx?shtim_modifikim=modifikim&amp;id=615776&amp;numur=2')"/>
    <hyperlink ref="A406" r:id="rId253" display="javascript:window.parent. myFaqeCelje.kontrolloTeDrejta('Shto_FleteKontabel.aspx?shtim_modifikim=modifikim&amp;id=608881&amp;numur=01')"/>
    <hyperlink ref="A407" r:id="rId254" display="javascript:window.parent. myFaqeCelje.kontrolloTeDrejta('Shto_FleteKontabel.aspx?shtim_modifikim=modifikim&amp;id=614059&amp;numur=6')"/>
    <hyperlink ref="A412" r:id="rId255" display="javascript:window.parent. myFaqeCelje.kontrolloTeDrejta('Shto_FleteKontabel.aspx?shtim_modifikim=modifikim&amp;id=615797&amp;numur=3')"/>
    <hyperlink ref="A413" r:id="rId256" display="javascript:window.parent. myFaqeCelje.kontrolloTeDrejta('Shto_FleteKontabel.aspx?shtim_modifikim=modifikim&amp;id=615828&amp;numur=7')"/>
    <hyperlink ref="A414" r:id="rId257" display="javascript:window.parent. myFaqeCelje.kontrolloTeDrejta('Shto_FleteKontabel.aspx?shtim_modifikim=modifikim&amp;id=615835&amp;numur=8')"/>
    <hyperlink ref="A415" r:id="rId258" display="javascript:window.parent. myFaqeCelje.kontrolloTeDrejta('Shto_FleteKontabel.aspx?shtim_modifikim=modifikim&amp;id=615799&amp;numur=5')"/>
    <hyperlink ref="A416" r:id="rId259" display="javascript:window.parent. myFaqeCelje.kontrolloTeDrejta('Shto_FleteKontabel.aspx?shtim_modifikim=modifikim&amp;id=615798&amp;numur=4')"/>
    <hyperlink ref="A417" r:id="rId260" display="javascript:window.parent. myFaqeCelje.kontrolloTeDrejta('Shto_FleteKontabel.aspx?shtim_modifikim=modifikim&amp;id=615821&amp;numur=6')"/>
    <hyperlink ref="A418" r:id="rId261" display="javascript:window.parent. myFaqeCelje.kontrolloTeDrejta('Shto_FleteKontabel.aspx?shtim_modifikim=modifikim&amp;id=615839&amp;numur=12')"/>
    <hyperlink ref="A419" r:id="rId262" display="javascript:window.parent. myFaqeCelje.kontrolloTeDrejta('Shto_FleteKontabel.aspx?shtim_modifikim=modifikim&amp;id=615838&amp;numur=11')"/>
    <hyperlink ref="A420" r:id="rId263" display="javascript:window.parent. myFaqeCelje.kontrolloTeDrejta('Shto_FleteKontabel.aspx?shtim_modifikim=modifikim&amp;id=615837&amp;numur=10')"/>
    <hyperlink ref="A421" r:id="rId264" display="javascript:window.parent. myFaqeCelje.kontrolloTeDrejta('Shto_FleteKontabel.aspx?shtim_modifikim=modifikim&amp;id=615836&amp;numur=9')"/>
    <hyperlink ref="A422" r:id="rId265" display="javascript:window.parent. myFaqeCelje.kontrolloTeDrejta('Shto_FleteKontabel.aspx?shtim_modifikim=modifikim&amp;id=618392&amp;numur=R 6274  673/13')"/>
    <hyperlink ref="A424" r:id="rId266" display="javascript:window.parent. myFaqeCelje.kontrolloTeDrejta('Shto_FleteKontabel.aspx?shtim_modifikim=modifikim&amp;id=615775&amp;numur=1')"/>
    <hyperlink ref="A426" r:id="rId267" display="javascript:window.parent. myFaqeCelje.kontrolloTeDrejta('Shto_FleteKontabel.aspx?shtim_modifikim=modifikim&amp;id=615776&amp;numur=2')"/>
    <hyperlink ref="A431" r:id="rId268" display="javascript:window.parent. myFaqeCelje.kontrolloTeDrejta('Shto_FleteKontabel.aspx?shtim_modifikim=modifikim&amp;id=270504&amp;numur=01')"/>
    <hyperlink ref="A432" r:id="rId269" display="javascript:window.parent. myFaqeCelje.kontrolloTeDrejta('Shto_FleteKontabel.aspx?shtim_modifikim=modifikim&amp;id=271835&amp;numur=2')"/>
    <hyperlink ref="A433" r:id="rId270" display="javascript:window.parent. myFaqeCelje.kontrolloTeDrejta('Shto_FleteKontabel.aspx?shtim_modifikim=modifikim&amp;id=271840&amp;numur=16')"/>
    <hyperlink ref="A434" r:id="rId271" display="javascript:window.parent. myFaqeCelje.kontrolloTeDrejta('Shto_FleteKontabel.aspx?shtim_modifikim=modifikim&amp;id=413194&amp;numur=29')"/>
    <hyperlink ref="A435" r:id="rId272" display="javascript:window.parent. myFaqeCelje.kontrolloTeDrejta('Shto_FleteKontabel.aspx?shtim_modifikim=modifikim&amp;id=413277&amp;numur=45')"/>
    <hyperlink ref="A436" r:id="rId273" display="javascript:window.parent. myFaqeCelje.kontrolloTeDrejta('Shto_FleteKontabel.aspx?shtim_modifikim=modifikim&amp;id=463955&amp;numur=64')"/>
    <hyperlink ref="A437" r:id="rId274" display="javascript:window.parent. myFaqeCelje.kontrolloTeDrejta('Shto_FleteKontabel.aspx?shtim_modifikim=modifikim&amp;id=608226&amp;numur=71')"/>
    <hyperlink ref="A439" r:id="rId275" display="javascript:window.parent. myFaqeCelje.kontrolloTeDrejta('Shto_FleteKontabel.aspx?shtim_modifikim=modifikim&amp;id=566803&amp;numur=85')"/>
    <hyperlink ref="A440" r:id="rId276" display="javascript:window.parent. myFaqeCelje.kontrolloTeDrejta('Shto_FleteKontabel.aspx?shtim_modifikim=modifikim&amp;id=566807&amp;numur=91')"/>
    <hyperlink ref="A441" r:id="rId277" display="javascript:window.parent. myFaqeCelje.kontrolloTeDrejta('Shto_FleteKontabel.aspx?shtim_modifikim=modifikim&amp;id=615709&amp;numur=11')"/>
    <hyperlink ref="A448" r:id="rId278" display="javascript:window.parent. myFaqeCelje.kontrolloTeDrejta('Shto_FleteKontabel.aspx?shtim_modifikim=modifikim&amp;id=270504&amp;numur=01')"/>
    <hyperlink ref="A449" r:id="rId279" display="javascript:window.parent. myFaqeCelje.kontrolloTeDrejta('Shto_FleteKontabel.aspx?shtim_modifikim=modifikim&amp;id=271836&amp;numur=4')"/>
    <hyperlink ref="A450" r:id="rId280" display="javascript:window.parent. myFaqeCelje.kontrolloTeDrejta('Shto_FleteKontabel.aspx?shtim_modifikim=modifikim&amp;id=271841&amp;numur=20')"/>
    <hyperlink ref="A451" r:id="rId281" display="javascript:window.parent. myFaqeCelje.kontrolloTeDrejta('Shto_FleteKontabel.aspx?shtim_modifikim=modifikim&amp;id=413182&amp;numur=27')"/>
    <hyperlink ref="A452" r:id="rId282" display="javascript:window.parent. myFaqeCelje.kontrolloTeDrejta('Shto_FleteKontabel.aspx?shtim_modifikim=modifikim&amp;id=413271&amp;numur=43')"/>
    <hyperlink ref="A453" r:id="rId283" display="javascript:window.parent. myFaqeCelje.kontrolloTeDrejta('Shto_FleteKontabel.aspx?shtim_modifikim=modifikim&amp;id=608177&amp;numur=62')"/>
    <hyperlink ref="A454" r:id="rId284" display="javascript:window.parent. myFaqeCelje.kontrolloTeDrejta('Shto_FleteKontabel.aspx?shtim_modifikim=modifikim&amp;id=608227&amp;numur=73')"/>
    <hyperlink ref="A456" r:id="rId285" display="javascript:window.parent. myFaqeCelje.kontrolloTeDrejta('Shto_FleteKontabel.aspx?shtim_modifikim=modifikim&amp;id=566802&amp;numur=82')"/>
    <hyperlink ref="A457" r:id="rId286" display="javascript:window.parent. myFaqeCelje.kontrolloTeDrejta('Shto_FleteKontabel.aspx?shtim_modifikim=modifikim&amp;id=566806&amp;numur=89')"/>
    <hyperlink ref="A458" r:id="rId287" display="javascript:window.parent. myFaqeCelje.kontrolloTeDrejta('Shto_FleteKontabel.aspx?shtim_modifikim=modifikim&amp;id=615709&amp;numur=11')"/>
    <hyperlink ref="A465" r:id="rId288" display="javascript:window.parent. myFaqeCelje.kontrolloTeDrejta('Shto_FleteKontabel.aspx?shtim_modifikim=modifikim&amp;id=270504&amp;numur=01')"/>
    <hyperlink ref="A466" r:id="rId289" display="javascript:window.parent. myFaqeCelje.kontrolloTeDrejta('Shto_FleteKontabel.aspx?shtim_modifikim=modifikim&amp;id=608940&amp;numur=004')"/>
    <hyperlink ref="A467" r:id="rId290" display="javascript:window.parent. myFaqeCelje.kontrolloTeDrejta('Shto_FleteKontabel.aspx?shtim_modifikim=modifikim&amp;id=608929&amp;numur=005')"/>
    <hyperlink ref="A468" r:id="rId291" display="javascript:window.parent. myFaqeCelje.kontrolloTeDrejta('Shto_FleteKontabel.aspx?shtim_modifikim=modifikim&amp;id=608923&amp;numur=006')"/>
    <hyperlink ref="A469" r:id="rId292" display="javascript:window.parent. myFaqeCelje.kontrolloTeDrejta('Shto_FleteKontabel.aspx?shtim_modifikim=modifikim&amp;id=363621&amp;numur=007')"/>
    <hyperlink ref="A470" r:id="rId293" display="javascript:window.parent. myFaqeCelje.kontrolloTeDrejta('Shto_FleteKontabel.aspx?shtim_modifikim=modifikim&amp;id=608906&amp;numur=008')"/>
    <hyperlink ref="A471" r:id="rId294" display="javascript:window.parent. myFaqeCelje.kontrolloTeDrejta('Shto_FleteKontabel.aspx?shtim_modifikim=modifikim&amp;id=608899&amp;numur=009')"/>
    <hyperlink ref="A472" r:id="rId295" display="javascript:window.parent. myFaqeCelje.kontrolloTeDrejta('Shto_FleteKontabel.aspx?shtim_modifikim=modifikim&amp;id=608894&amp;numur=010')"/>
    <hyperlink ref="A477" r:id="rId296" display="javascript:window.parent. myFaqeCelje.kontrolloTeDrejta('Shto_FleteKontabel.aspx?shtim_modifikim=modifikim&amp;id=606845&amp;numur=VKB')"/>
    <hyperlink ref="A478" r:id="rId297" display="javascript:window.parent. myFaqeCelje.kontrolloTeDrejta('Shto_FleteKontabel.aspx?shtim_modifikim=modifikim&amp;id=271429&amp;numur=1')"/>
    <hyperlink ref="A479" r:id="rId298" display="javascript:window.parent. myFaqeCelje.kontrolloTeDrejta('Shto_FleteKontabel.aspx?shtim_modifikim=modifikim&amp;id=271431&amp;numur=2')"/>
    <hyperlink ref="A480" r:id="rId299" display="javascript:window.parent. myFaqeCelje.kontrolloTeDrejta('Shto_FleteKontabel.aspx?shtim_modifikim=modifikim&amp;id=271432&amp;numur=3')"/>
    <hyperlink ref="A481" r:id="rId300" display="javascript:window.parent. myFaqeCelje.kontrolloTeDrejta('Shto_FleteKontabel.aspx?shtim_modifikim=modifikim&amp;id=271436&amp;numur=4')"/>
    <hyperlink ref="A482" r:id="rId301" display="javascript:window.parent. myFaqeCelje.kontrolloTeDrejta('Shto_FleteKontabel.aspx?shtim_modifikim=modifikim&amp;id=271438&amp;numur=5')"/>
    <hyperlink ref="A483" r:id="rId302" display="javascript:window.parent. myFaqeCelje.kontrolloTeDrejta('Shto_FleteKontabel.aspx?shtim_modifikim=modifikim&amp;id=271441&amp;numur=6')"/>
    <hyperlink ref="A484" r:id="rId303" display="javascript:window.parent. myFaqeCelje.kontrolloTeDrejta('Shto_FleteKontabel.aspx?shtim_modifikim=modifikim&amp;id=271443&amp;numur=7')"/>
    <hyperlink ref="A485" r:id="rId304" display="javascript:window.parent. myFaqeCelje.kontrolloTeDrejta('Shto_FleteKontabel.aspx?shtim_modifikim=modifikim&amp;id=271575&amp;numur=10')"/>
    <hyperlink ref="A486" r:id="rId305" display="javascript:window.parent. myFaqeCelje.kontrolloTeDrejta('Shto_FleteKontabel.aspx?shtim_modifikim=modifikim&amp;id=606804&amp;numur=8')"/>
    <hyperlink ref="A488" r:id="rId306" display="javascript:window.parent. myFaqeCelje.kontrolloTeDrejta('Shto_FleteKontabel.aspx?shtim_modifikim=modifikim&amp;id=606805&amp;numur=9')"/>
    <hyperlink ref="A490" r:id="rId307" display="javascript:window.parent. myFaqeCelje.kontrolloTeDrejta('Shto_FleteKontabel.aspx?shtim_modifikim=modifikim&amp;id=271577&amp;numur=11')"/>
    <hyperlink ref="A491" r:id="rId308" display="javascript:window.parent. myFaqeCelje.kontrolloTeDrejta('Shto_FleteKontabel.aspx?shtim_modifikim=modifikim&amp;id=271582&amp;numur=12')"/>
    <hyperlink ref="A492" r:id="rId309" display="javascript:window.parent. myFaqeCelje.kontrolloTeDrejta('Shto_FleteKontabel.aspx?shtim_modifikim=modifikim&amp;id=271588&amp;numur=13')"/>
    <hyperlink ref="A493" r:id="rId310" display="javascript:window.parent. myFaqeCelje.kontrolloTeDrejta('Shto_FleteKontabel.aspx?shtim_modifikim=modifikim&amp;id=271590&amp;numur=14')"/>
    <hyperlink ref="A494" r:id="rId311" display="javascript:window.parent. myFaqeCelje.kontrolloTeDrejta('Shto_FleteKontabel.aspx?shtim_modifikim=modifikim&amp;id=271593&amp;numur=15')"/>
    <hyperlink ref="A495" r:id="rId312" display="javascript:window.parent. myFaqeCelje.kontrolloTeDrejta('Shto_FleteKontabel.aspx?shtim_modifikim=modifikim&amp;id=271596&amp;numur=16')"/>
    <hyperlink ref="A496" r:id="rId313" display="javascript:window.parent. myFaqeCelje.kontrolloTeDrejta('Shto_FleteKontabel.aspx?shtim_modifikim=modifikim&amp;id=271597&amp;numur=17')"/>
    <hyperlink ref="A497" r:id="rId314" display="javascript:window.parent. myFaqeCelje.kontrolloTeDrejta('Shto_FleteKontabel.aspx?shtim_modifikim=modifikim&amp;id=271606&amp;numur=18')"/>
    <hyperlink ref="A498" r:id="rId315" display="javascript:window.parent. myFaqeCelje.kontrolloTeDrejta('Shto_FleteKontabel.aspx?shtim_modifikim=modifikim&amp;id=271610&amp;numur=19')"/>
    <hyperlink ref="A499" r:id="rId316" display="javascript:window.parent. myFaqeCelje.kontrolloTeDrejta('Shto_FleteKontabel.aspx?shtim_modifikim=modifikim&amp;id=271618&amp;numur=20')"/>
    <hyperlink ref="A500" r:id="rId317" display="javascript:window.parent. myFaqeCelje.kontrolloTeDrejta('Shto_FleteKontabel.aspx?shtim_modifikim=modifikim&amp;id=271623&amp;numur=21')"/>
    <hyperlink ref="A501" r:id="rId318" display="javascript:window.parent. myFaqeCelje.kontrolloTeDrejta('Shto_FleteKontabel.aspx?shtim_modifikim=modifikim&amp;id=271626&amp;numur=22')"/>
    <hyperlink ref="A502" r:id="rId319" display="javascript:window.parent. myFaqeCelje.kontrolloTeDrejta('Shto_FleteKontabel.aspx?shtim_modifikim=modifikim&amp;id=271629&amp;numur=23')"/>
    <hyperlink ref="A503" r:id="rId320" display="javascript:window.parent. myFaqeCelje.kontrolloTeDrejta('Shto_FleteKontabel.aspx?shtim_modifikim=modifikim&amp;id=271634&amp;numur=24')"/>
    <hyperlink ref="A504" r:id="rId321" display="javascript:window.parent. myFaqeCelje.kontrolloTeDrejta('Shto_FleteKontabel.aspx?shtim_modifikim=modifikim&amp;id=271635&amp;numur=25')"/>
    <hyperlink ref="A505" r:id="rId322" display="javascript:window.parent. myFaqeCelje.kontrolloTeDrejta('Shto_FleteKontabel.aspx?shtim_modifikim=modifikim&amp;id=271639&amp;numur=26')"/>
    <hyperlink ref="A506" r:id="rId323" display="javascript:window.parent. myFaqeCelje.kontrolloTeDrejta('Shto_FleteKontabel.aspx?shtim_modifikim=modifikim&amp;id=271641&amp;numur=27')"/>
    <hyperlink ref="A507" r:id="rId324" display="javascript:window.parent. myFaqeCelje.kontrolloTeDrejta('Shto_FleteKontabel.aspx?shtim_modifikim=modifikim&amp;id=271644&amp;numur=28')"/>
    <hyperlink ref="A508" r:id="rId325" display="javascript:window.parent. myFaqeCelje.kontrolloTeDrejta('Shto_FleteKontabel.aspx?shtim_modifikim=modifikim&amp;id=271649&amp;numur=29')"/>
    <hyperlink ref="A509" r:id="rId326" display="javascript:window.parent. myFaqeCelje.kontrolloTeDrejta('Shto_FleteKontabel.aspx?shtim_modifikim=modifikim&amp;id=271654&amp;numur=30')"/>
    <hyperlink ref="A510" r:id="rId327" display="javascript:window.parent. myFaqeCelje.kontrolloTeDrejta('Shto_FleteKontabel.aspx?shtim_modifikim=modifikim&amp;id=271655&amp;numur=31')"/>
    <hyperlink ref="A511" r:id="rId328" display="javascript:window.parent. myFaqeCelje.kontrolloTeDrejta('Shto_FleteKontabel.aspx?shtim_modifikim=modifikim&amp;id=271657&amp;numur=32')"/>
    <hyperlink ref="A512" r:id="rId329" display="javascript:window.parent. myFaqeCelje.kontrolloTeDrejta('Shto_FleteKontabel.aspx?shtim_modifikim=modifikim&amp;id=271659&amp;numur=33')"/>
    <hyperlink ref="A513" r:id="rId330" display="javascript:window.parent. myFaqeCelje.kontrolloTeDrejta('Shto_FleteKontabel.aspx?shtim_modifikim=modifikim&amp;id=271660&amp;numur=34')"/>
    <hyperlink ref="A514" r:id="rId331" display="javascript:window.parent. myFaqeCelje.kontrolloTeDrejta('Shto_FleteKontabel.aspx?shtim_modifikim=modifikim&amp;id=271662&amp;numur=35')"/>
    <hyperlink ref="A515" r:id="rId332" display="javascript:window.parent. myFaqeCelje.kontrolloTeDrejta('Shto_FleteKontabel.aspx?shtim_modifikim=modifikim&amp;id=271663&amp;numur=36')"/>
    <hyperlink ref="A516" r:id="rId333" display="javascript:window.parent. myFaqeCelje.kontrolloTeDrejta('Shto_FleteKontabel.aspx?shtim_modifikim=modifikim&amp;id=271667&amp;numur=37')"/>
    <hyperlink ref="A517" r:id="rId334" display="javascript:window.parent. myFaqeCelje.kontrolloTeDrejta('Shto_FleteKontabel.aspx?shtim_modifikim=modifikim&amp;id=271668&amp;numur=38')"/>
    <hyperlink ref="A518" r:id="rId335" display="javascript:window.parent. myFaqeCelje.kontrolloTeDrejta('Shto_FleteKontabel.aspx?shtim_modifikim=modifikim&amp;id=271673&amp;numur=39')"/>
    <hyperlink ref="A519" r:id="rId336" display="javascript:window.parent. myFaqeCelje.kontrolloTeDrejta('Shto_FleteKontabel.aspx?shtim_modifikim=modifikim&amp;id=271675&amp;numur=40')"/>
    <hyperlink ref="A520" r:id="rId337" display="javascript:window.parent. myFaqeCelje.kontrolloTeDrejta('Shto_FleteKontabel.aspx?shtim_modifikim=modifikim&amp;id=271676&amp;numur=41')"/>
    <hyperlink ref="A521" r:id="rId338" display="javascript:window.parent. myFaqeCelje.kontrolloTeDrejta('Shto_FleteKontabel.aspx?shtim_modifikim=modifikim&amp;id=271679&amp;numur=42')"/>
    <hyperlink ref="A522" r:id="rId339" display="javascript:window.parent. myFaqeCelje.kontrolloTeDrejta('Shto_FleteKontabel.aspx?shtim_modifikim=modifikim&amp;id=271685&amp;numur=43')"/>
    <hyperlink ref="A523" r:id="rId340" display="javascript:window.parent. myFaqeCelje.kontrolloTeDrejta('Shto_FleteKontabel.aspx?shtim_modifikim=modifikim&amp;id=271696&amp;numur=44')"/>
    <hyperlink ref="A524" r:id="rId341" display="javascript:window.parent. myFaqeCelje.kontrolloTeDrejta('Shto_FleteKontabel.aspx?shtim_modifikim=modifikim&amp;id=271706&amp;numur=45')"/>
    <hyperlink ref="A525" r:id="rId342" display="javascript:window.parent. myFaqeCelje.kontrolloTeDrejta('Shto_FleteKontabel.aspx?shtim_modifikim=modifikim&amp;id=271708&amp;numur=46')"/>
    <hyperlink ref="A526" r:id="rId343" display="javascript:window.parent. myFaqeCelje.kontrolloTeDrejta('Shto_FleteKontabel.aspx?shtim_modifikim=modifikim&amp;id=271711&amp;numur=47')"/>
    <hyperlink ref="A527" r:id="rId344" display="javascript:window.parent. myFaqeCelje.kontrolloTeDrejta('Shto_FleteKontabel.aspx?shtim_modifikim=modifikim&amp;id=271717&amp;numur=49')"/>
    <hyperlink ref="A528" r:id="rId345" display="javascript:window.parent. myFaqeCelje.kontrolloTeDrejta('Shto_FleteKontabel.aspx?shtim_modifikim=modifikim&amp;id=271724&amp;numur=51')"/>
    <hyperlink ref="A529" r:id="rId346" display="javascript:window.parent. myFaqeCelje.kontrolloTeDrejta('Shto_FleteKontabel.aspx?shtim_modifikim=modifikim&amp;id=271725&amp;numur=52')"/>
    <hyperlink ref="A530" r:id="rId347" display="javascript:window.parent. myFaqeCelje.kontrolloTeDrejta('Shto_FleteKontabel.aspx?shtim_modifikim=modifikim&amp;id=606832&amp;numur=48')"/>
    <hyperlink ref="A532" r:id="rId348" display="javascript:window.parent. myFaqeCelje.kontrolloTeDrejta('Shto_FleteKontabel.aspx?shtim_modifikim=modifikim&amp;id=606833&amp;numur=50')"/>
    <hyperlink ref="A534" r:id="rId349" display="javascript:window.parent. myFaqeCelje.kontrolloTeDrejta('Shto_FleteKontabel.aspx?shtim_modifikim=modifikim&amp;id=614001&amp;numur=53/1')"/>
    <hyperlink ref="A535" r:id="rId350" display="javascript:window.parent. myFaqeCelje.kontrolloTeDrejta('Shto_FleteKontabel.aspx?shtim_modifikim=modifikim&amp;id=614002&amp;numur=54/1')"/>
    <hyperlink ref="A536" r:id="rId351" display="javascript:window.parent. myFaqeCelje.kontrolloTeDrejta('Shto_FleteKontabel.aspx?shtim_modifikim=modifikim&amp;id=614003&amp;numur=55/1')"/>
    <hyperlink ref="A537" r:id="rId352" display="javascript:window.parent. myFaqeCelje.kontrolloTeDrejta('Shto_FleteKontabel.aspx?shtim_modifikim=modifikim&amp;id=614025&amp;numur=56/1')"/>
    <hyperlink ref="A538" r:id="rId353" display="javascript:window.parent. myFaqeCelje.kontrolloTeDrejta('Shto_FleteKontabel.aspx?shtim_modifikim=modifikim&amp;id=614008&amp;numur=57/1')"/>
    <hyperlink ref="A539" r:id="rId354" display="javascript:window.parent. myFaqeCelje.kontrolloTeDrejta('Shto_FleteKontabel.aspx?shtim_modifikim=modifikim&amp;id=614015&amp;numur=58/1')"/>
    <hyperlink ref="A540" r:id="rId355" display="javascript:window.parent. myFaqeCelje.kontrolloTeDrejta('Shto_FleteKontabel.aspx?shtim_modifikim=modifikim&amp;id=614016&amp;numur=59/1')"/>
    <hyperlink ref="A541" r:id="rId356" display="javascript:window.parent. myFaqeCelje.kontrolloTeDrejta('Shto_FleteKontabel.aspx?shtim_modifikim=modifikim&amp;id=614017&amp;numur=60/1')"/>
    <hyperlink ref="A542" r:id="rId357" display="javascript:window.parent. myFaqeCelje.kontrolloTeDrejta('Shto_FleteKontabel.aspx?shtim_modifikim=modifikim&amp;id=614018&amp;numur=61/1')"/>
    <hyperlink ref="A544" r:id="rId358" display="javascript:window.parent. myFaqeCelje.kontrolloTeDrejta('Shto_FleteKontabel.aspx?shtim_modifikim=modifikim&amp;id=463914&amp;numur=53')"/>
    <hyperlink ref="A545" r:id="rId359" display="javascript:window.parent. myFaqeCelje.kontrolloTeDrejta('Shto_FleteKontabel.aspx?shtim_modifikim=modifikim&amp;id=463915&amp;numur=54')"/>
    <hyperlink ref="A546" r:id="rId360" display="javascript:window.parent. myFaqeCelje.kontrolloTeDrejta('Shto_FleteKontabel.aspx?shtim_modifikim=modifikim&amp;id=463919&amp;numur=55')"/>
    <hyperlink ref="A547" r:id="rId361" display="javascript:window.parent. myFaqeCelje.kontrolloTeDrejta('Shto_FleteKontabel.aspx?shtim_modifikim=modifikim&amp;id=463921&amp;numur=56')"/>
    <hyperlink ref="A548" r:id="rId362" display="javascript:window.parent. myFaqeCelje.kontrolloTeDrejta('Shto_FleteKontabel.aspx?shtim_modifikim=modifikim&amp;id=463922&amp;numur=57')"/>
    <hyperlink ref="A549" r:id="rId363" display="javascript:window.parent. myFaqeCelje.kontrolloTeDrejta('Shto_FleteKontabel.aspx?shtim_modifikim=modifikim&amp;id=493839&amp;numur=71')"/>
    <hyperlink ref="A550" r:id="rId364" display="javascript:window.parent. myFaqeCelje.kontrolloTeDrejta('Shto_FleteKontabel.aspx?shtim_modifikim=modifikim&amp;id=493844&amp;numur=72')"/>
    <hyperlink ref="A551" r:id="rId365" display="javascript:window.parent. myFaqeCelje.kontrolloTeDrejta('Shto_FleteKontabel.aspx?shtim_modifikim=modifikim&amp;id=566814&amp;numur=73')"/>
    <hyperlink ref="A552" r:id="rId366" display="javascript:window.parent. myFaqeCelje.kontrolloTeDrejta('Shto_FleteKontabel.aspx?shtim_modifikim=modifikim&amp;id=566815&amp;numur=74')"/>
    <hyperlink ref="A553" r:id="rId367" display="javascript:window.parent. myFaqeCelje.kontrolloTeDrejta('Shto_FleteKontabel.aspx?shtim_modifikim=modifikim&amp;id=566816&amp;numur=76')"/>
    <hyperlink ref="A554" r:id="rId368" display="javascript:window.parent. myFaqeCelje.kontrolloTeDrejta('Shto_FleteKontabel.aspx?shtim_modifikim=modifikim&amp;id=566820&amp;numur=75')"/>
    <hyperlink ref="A555" r:id="rId369" display="javascript:window.parent. myFaqeCelje.kontrolloTeDrejta('Shto_FleteKontabel.aspx?shtim_modifikim=modifikim&amp;id=566821&amp;numur=77')"/>
    <hyperlink ref="A560" r:id="rId370" display="javascript:window.parent. myFaqeCelje.kontrolloTeDrejta('Shto_FleteKontabel.aspx?shtim_modifikim=modifikim&amp;id=270628&amp;numur=VKB')"/>
    <hyperlink ref="A565" r:id="rId371" display="javascript:window.parent. myFaqeCelje.kontrolloTeDrejta('Shto_FleteKontabel.aspx?shtim_modifikim=modifikim&amp;id=270631&amp;numur=VKB')"/>
    <hyperlink ref="A566" r:id="rId372" display="javascript:window.parent. myFaqeCelje.kontrolloTeDrejta('Shto_FleteKontabel.aspx?shtim_modifikim=modifikim&amp;id=271737&amp;numur=1')"/>
    <hyperlink ref="A567" r:id="rId373" display="javascript:window.parent. myFaqeCelje.kontrolloTeDrejta('Shto_FleteKontabel.aspx?shtim_modifikim=modifikim&amp;id=271741&amp;numur=3')"/>
    <hyperlink ref="A568" r:id="rId374" display="javascript:window.parent. myFaqeCelje.kontrolloTeDrejta('Shto_FleteKontabel.aspx?shtim_modifikim=modifikim&amp;id=271748&amp;numur=5')"/>
    <hyperlink ref="A569" r:id="rId375" display="javascript:window.parent. myFaqeCelje.kontrolloTeDrejta('Shto_FleteKontabel.aspx?shtim_modifikim=modifikim&amp;id=271835&amp;numur=2')"/>
    <hyperlink ref="A570" r:id="rId376" display="javascript:window.parent. myFaqeCelje.kontrolloTeDrejta('Shto_FleteKontabel.aspx?shtim_modifikim=modifikim&amp;id=271836&amp;numur=4')"/>
    <hyperlink ref="A571" r:id="rId377" display="javascript:window.parent. myFaqeCelje.kontrolloTeDrejta('Shto_FleteKontabel.aspx?shtim_modifikim=modifikim&amp;id=271752&amp;numur=6')"/>
    <hyperlink ref="A572" r:id="rId378" display="javascript:window.parent. myFaqeCelje.kontrolloTeDrejta('Shto_FleteKontabel.aspx?shtim_modifikim=modifikim&amp;id=271759&amp;numur=7')"/>
    <hyperlink ref="A573" r:id="rId379" display="javascript:window.parent. myFaqeCelje.kontrolloTeDrejta('Shto_FleteKontabel.aspx?shtim_modifikim=modifikim&amp;id=606760&amp;numur=8')"/>
    <hyperlink ref="A574" r:id="rId380" display="javascript:window.parent. myFaqeCelje.kontrolloTeDrejta('Shto_FleteKontabel.aspx?shtim_modifikim=modifikim&amp;id=615644&amp;numur=9')"/>
    <hyperlink ref="A576" r:id="rId381" display="javascript:window.parent. myFaqeCelje.kontrolloTeDrejta('Shto_FleteKontabel.aspx?shtim_modifikim=modifikim&amp;id=271774&amp;numur=10')"/>
    <hyperlink ref="A577" r:id="rId382" display="javascript:window.parent. myFaqeCelje.kontrolloTeDrejta('Shto_FleteKontabel.aspx?shtim_modifikim=modifikim&amp;id=271779&amp;numur=11')"/>
    <hyperlink ref="A578" r:id="rId383" display="javascript:window.parent. myFaqeCelje.kontrolloTeDrejta('Shto_FleteKontabel.aspx?shtim_modifikim=modifikim&amp;id=271781&amp;numur=12')"/>
    <hyperlink ref="A579" r:id="rId384" display="javascript:window.parent. myFaqeCelje.kontrolloTeDrejta('Shto_FleteKontabel.aspx?shtim_modifikim=modifikim&amp;id=606767&amp;numur=13')"/>
    <hyperlink ref="A581" r:id="rId385" display="javascript:window.parent. myFaqeCelje.kontrolloTeDrejta('Shto_FleteKontabel.aspx?shtim_modifikim=modifikim&amp;id=271796&amp;numur=14')"/>
    <hyperlink ref="A582" r:id="rId386" display="javascript:window.parent. myFaqeCelje.kontrolloTeDrejta('Shto_FleteKontabel.aspx?shtim_modifikim=modifikim&amp;id=271797&amp;numur=15')"/>
    <hyperlink ref="A583" r:id="rId387" display="javascript:window.parent. myFaqeCelje.kontrolloTeDrejta('Shto_FleteKontabel.aspx?shtim_modifikim=modifikim&amp;id=271806&amp;numur=17')"/>
    <hyperlink ref="A584" r:id="rId388" display="javascript:window.parent. myFaqeCelje.kontrolloTeDrejta('Shto_FleteKontabel.aspx?shtim_modifikim=modifikim&amp;id=271818&amp;numur=19')"/>
    <hyperlink ref="A585" r:id="rId389" display="javascript:window.parent. myFaqeCelje.kontrolloTeDrejta('Shto_FleteKontabel.aspx?shtim_modifikim=modifikim&amp;id=271840&amp;numur=16')"/>
    <hyperlink ref="A586" r:id="rId390" display="javascript:window.parent. myFaqeCelje.kontrolloTeDrejta('Shto_FleteKontabel.aspx?shtim_modifikim=modifikim&amp;id=271841&amp;numur=20')"/>
    <hyperlink ref="A587" r:id="rId391" display="javascript:window.parent. myFaqeCelje.kontrolloTeDrejta('Shto_FleteKontabel.aspx?shtim_modifikim=modifikim&amp;id=606771&amp;numur=18')"/>
    <hyperlink ref="A589" r:id="rId392" display="javascript:window.parent. myFaqeCelje.kontrolloTeDrejta('Shto_FleteKontabel.aspx?shtim_modifikim=modifikim&amp;id=606772&amp;numur=21')"/>
    <hyperlink ref="A591" r:id="rId393" display="javascript:window.parent. myFaqeCelje.kontrolloTeDrejta('Shto_FleteKontabel.aspx?shtim_modifikim=modifikim&amp;id=271846&amp;numur=22')"/>
    <hyperlink ref="A592" r:id="rId394" display="javascript:window.parent. myFaqeCelje.kontrolloTeDrejta('Shto_FleteKontabel.aspx?shtim_modifikim=modifikim&amp;id=608933&amp;numur=24')"/>
    <hyperlink ref="A594" r:id="rId395" display="javascript:window.parent. myFaqeCelje.kontrolloTeDrejta('Shto_FleteKontabel.aspx?shtim_modifikim=modifikim&amp;id=615647&amp;numur=23')"/>
    <hyperlink ref="A596" r:id="rId396" display="javascript:window.parent. myFaqeCelje.kontrolloTeDrejta('Shto_FleteKontabel.aspx?shtim_modifikim=modifikim&amp;id=606787&amp;numur=25')"/>
    <hyperlink ref="A598" r:id="rId397" display="javascript:window.parent. myFaqeCelje.kontrolloTeDrejta('Shto_FleteKontabel.aspx?shtim_modifikim=modifikim&amp;id=271865&amp;numur=26')"/>
    <hyperlink ref="A599" r:id="rId398" display="javascript:window.parent. myFaqeCelje.kontrolloTeDrejta('Shto_FleteKontabel.aspx?shtim_modifikim=modifikim&amp;id=608926&amp;numur=33')"/>
    <hyperlink ref="A601" r:id="rId399" display="javascript:window.parent. myFaqeCelje.kontrolloTeDrejta('Shto_FleteKontabel.aspx?shtim_modifikim=modifikim&amp;id=413182&amp;numur=27')"/>
    <hyperlink ref="A602" r:id="rId400" display="javascript:window.parent. myFaqeCelje.kontrolloTeDrejta('Shto_FleteKontabel.aspx?shtim_modifikim=modifikim&amp;id=413189&amp;numur=28')"/>
    <hyperlink ref="A603" r:id="rId401" display="javascript:window.parent. myFaqeCelje.kontrolloTeDrejta('Shto_FleteKontabel.aspx?shtim_modifikim=modifikim&amp;id=413194&amp;numur=29')"/>
    <hyperlink ref="A604" r:id="rId402" display="javascript:window.parent. myFaqeCelje.kontrolloTeDrejta('Shto_FleteKontabel.aspx?shtim_modifikim=modifikim&amp;id=608081&amp;numur=30')"/>
    <hyperlink ref="A606" r:id="rId403" display="javascript:window.parent. myFaqeCelje.kontrolloTeDrejta('Shto_FleteKontabel.aspx?shtim_modifikim=modifikim&amp;id=413224&amp;numur=32')"/>
    <hyperlink ref="A607" r:id="rId404" display="javascript:window.parent. myFaqeCelje.kontrolloTeDrejta('Shto_FleteKontabel.aspx?shtim_modifikim=modifikim&amp;id=413233&amp;numur=34')"/>
    <hyperlink ref="A608" r:id="rId405" display="javascript:window.parent. myFaqeCelje.kontrolloTeDrejta('Shto_FleteKontabel.aspx?shtim_modifikim=modifikim&amp;id=615649&amp;numur=31')"/>
    <hyperlink ref="A610" r:id="rId406" display="javascript:window.parent. myFaqeCelje.kontrolloTeDrejta('Shto_FleteKontabel.aspx?shtim_modifikim=modifikim&amp;id=413234&amp;numur=35')"/>
    <hyperlink ref="A611" r:id="rId407" display="javascript:window.parent. myFaqeCelje.kontrolloTeDrejta('Shto_FleteKontabel.aspx?shtim_modifikim=modifikim&amp;id=413242&amp;numur=37')"/>
    <hyperlink ref="A612" r:id="rId408" display="javascript:window.parent. myFaqeCelje.kontrolloTeDrejta('Shto_FleteKontabel.aspx?shtim_modifikim=modifikim&amp;id=615722&amp;numur=36')"/>
    <hyperlink ref="A614" r:id="rId409" display="javascript:window.parent. myFaqeCelje.kontrolloTeDrejta('Shto_FleteKontabel.aspx?shtim_modifikim=modifikim&amp;id=413250&amp;numur=39')"/>
    <hyperlink ref="A615" r:id="rId410" display="javascript:window.parent. myFaqeCelje.kontrolloTeDrejta('Shto_FleteKontabel.aspx?shtim_modifikim=modifikim&amp;id=615723&amp;numur=38')"/>
    <hyperlink ref="A617" r:id="rId411" display="javascript:window.parent. myFaqeCelje.kontrolloTeDrejta('Shto_FleteKontabel.aspx?shtim_modifikim=modifikim&amp;id=413256&amp;numur=40')"/>
    <hyperlink ref="A618" r:id="rId412" display="javascript:window.parent. myFaqeCelje.kontrolloTeDrejta('Shto_FleteKontabel.aspx?shtim_modifikim=modifikim&amp;id=413263&amp;numur=41')"/>
    <hyperlink ref="A619" r:id="rId413" display="javascript:window.parent. myFaqeCelje.kontrolloTeDrejta('Shto_FleteKontabel.aspx?shtim_modifikim=modifikim&amp;id=614044&amp;numur=42')"/>
    <hyperlink ref="A621" r:id="rId414" display="javascript:window.parent. myFaqeCelje.kontrolloTeDrejta('Shto_FleteKontabel.aspx?shtim_modifikim=modifikim&amp;id=413271&amp;numur=43')"/>
    <hyperlink ref="A622" r:id="rId415" display="javascript:window.parent. myFaqeCelje.kontrolloTeDrejta('Shto_FleteKontabel.aspx?shtim_modifikim=modifikim&amp;id=413274&amp;numur=44')"/>
    <hyperlink ref="A623" r:id="rId416" display="javascript:window.parent. myFaqeCelje.kontrolloTeDrejta('Shto_FleteKontabel.aspx?shtim_modifikim=modifikim&amp;id=413277&amp;numur=45')"/>
    <hyperlink ref="A624" r:id="rId417" display="javascript:window.parent. myFaqeCelje.kontrolloTeDrejta('Shto_FleteKontabel.aspx?shtim_modifikim=modifikim&amp;id=413278&amp;numur=46')"/>
    <hyperlink ref="A625" r:id="rId418" display="javascript:window.parent. myFaqeCelje.kontrolloTeDrejta('Shto_FleteKontabel.aspx?shtim_modifikim=modifikim&amp;id=413281&amp;numur=47')"/>
    <hyperlink ref="A626" r:id="rId419" display="javascript:window.parent. myFaqeCelje.kontrolloTeDrejta('Shto_FleteKontabel.aspx?shtim_modifikim=modifikim&amp;id=608918&amp;numur=51')"/>
    <hyperlink ref="A628" r:id="rId420" display="javascript:window.parent. myFaqeCelje.kontrolloTeDrejta('Shto_FleteKontabel.aspx?shtim_modifikim=modifikim&amp;id=614049&amp;numur=49')"/>
    <hyperlink ref="A630" r:id="rId421" display="javascript:window.parent. myFaqeCelje.kontrolloTeDrejta('Shto_FleteKontabel.aspx?shtim_modifikim=modifikim&amp;id=615622&amp;numur=48')"/>
    <hyperlink ref="A632" r:id="rId422" display="javascript:window.parent. myFaqeCelje.kontrolloTeDrejta('Shto_FleteKontabel.aspx?shtim_modifikim=modifikim&amp;id=615650&amp;numur=50')"/>
    <hyperlink ref="A634" r:id="rId423" display="javascript:window.parent. myFaqeCelje.kontrolloTeDrejta('Shto_FleteKontabel.aspx?shtim_modifikim=modifikim&amp;id=413300&amp;numur=52')"/>
    <hyperlink ref="A635" r:id="rId424" display="javascript:window.parent. myFaqeCelje.kontrolloTeDrejta('Shto_FleteKontabel.aspx?shtim_modifikim=modifikim&amp;id=615667&amp;numur=53')"/>
    <hyperlink ref="A637" r:id="rId425" display="javascript:window.parent. myFaqeCelje.kontrolloTeDrejta('Shto_FleteKontabel.aspx?shtim_modifikim=modifikim&amp;id=413308&amp;numur=54')"/>
    <hyperlink ref="A638" r:id="rId426" display="javascript:window.parent. myFaqeCelje.kontrolloTeDrejta('Shto_FleteKontabel.aspx?shtim_modifikim=modifikim&amp;id=413311&amp;numur=56')"/>
    <hyperlink ref="A639" r:id="rId427" display="javascript:window.parent. myFaqeCelje.kontrolloTeDrejta('Shto_FleteKontabel.aspx?shtim_modifikim=modifikim&amp;id=615653&amp;numur=55')"/>
    <hyperlink ref="A641" r:id="rId428" display="javascript:window.parent. myFaqeCelje.kontrolloTeDrejta('Shto_FleteKontabel.aspx?shtim_modifikim=modifikim&amp;id=463938&amp;numur=58')"/>
    <hyperlink ref="A642" r:id="rId429" display="javascript:window.parent. myFaqeCelje.kontrolloTeDrejta('Shto_FleteKontabel.aspx?shtim_modifikim=modifikim&amp;id=463939&amp;numur=59')"/>
    <hyperlink ref="A643" r:id="rId430" display="javascript:window.parent. myFaqeCelje.kontrolloTeDrejta('Shto_FleteKontabel.aspx?shtim_modifikim=modifikim&amp;id=463944&amp;numur=60')"/>
    <hyperlink ref="A644" r:id="rId431" display="javascript:window.parent. myFaqeCelje.kontrolloTeDrejta('Shto_FleteKontabel.aspx?shtim_modifikim=modifikim&amp;id=463960&amp;numur=57')"/>
    <hyperlink ref="A645" r:id="rId432" display="javascript:window.parent. myFaqeCelje.kontrolloTeDrejta('Shto_FleteKontabel.aspx?shtim_modifikim=modifikim&amp;id=608910&amp;numur=56')"/>
    <hyperlink ref="A647" r:id="rId433" display="javascript:window.parent. myFaqeCelje.kontrolloTeDrejta('Shto_FleteKontabel.aspx?shtim_modifikim=modifikim&amp;id=463948&amp;numur=61')"/>
    <hyperlink ref="A648" r:id="rId434" display="javascript:window.parent. myFaqeCelje.kontrolloTeDrejta('Shto_FleteKontabel.aspx?shtim_modifikim=modifikim&amp;id=463956&amp;numur=63')"/>
    <hyperlink ref="A649" r:id="rId435" display="javascript:window.parent. myFaqeCelje.kontrolloTeDrejta('Shto_FleteKontabel.aspx?shtim_modifikim=modifikim&amp;id=608177&amp;numur=62')"/>
    <hyperlink ref="A650" r:id="rId436" display="javascript:window.parent. myFaqeCelje.kontrolloTeDrejta('Shto_FleteKontabel.aspx?shtim_modifikim=modifikim&amp;id=463955&amp;numur=64')"/>
    <hyperlink ref="A651" r:id="rId437" display="javascript:window.parent. myFaqeCelje.kontrolloTeDrejta('Shto_FleteKontabel.aspx?shtim_modifikim=modifikim&amp;id=463957&amp;numur=65')"/>
    <hyperlink ref="A652" r:id="rId438" display="javascript:window.parent. myFaqeCelje.kontrolloTeDrejta('Shto_FleteKontabel.aspx?shtim_modifikim=modifikim&amp;id=463964&amp;numur=66')"/>
    <hyperlink ref="A653" r:id="rId439" display="javascript:window.parent. myFaqeCelje.kontrolloTeDrejta('Shto_FleteKontabel.aspx?shtim_modifikim=modifikim&amp;id=615655&amp;numur=67')"/>
    <hyperlink ref="A655" r:id="rId440" display="javascript:window.parent. myFaqeCelje.kontrolloTeDrejta('Shto_FleteKontabel.aspx?shtim_modifikim=modifikim&amp;id=615656&amp;numur=68')"/>
    <hyperlink ref="A657" r:id="rId441" display="javascript:window.parent. myFaqeCelje.kontrolloTeDrejta('Shto_FleteKontabel.aspx?shtim_modifikim=modifikim&amp;id=463970&amp;numur=69')"/>
    <hyperlink ref="A658" r:id="rId442" display="javascript:window.parent. myFaqeCelje.kontrolloTeDrejta('Shto_FleteKontabel.aspx?shtim_modifikim=modifikim&amp;id=463973&amp;numur=70')"/>
    <hyperlink ref="A659" r:id="rId443" display="javascript:window.parent. myFaqeCelje.kontrolloTeDrejta('Shto_FleteKontabel.aspx?shtim_modifikim=modifikim&amp;id=493864&amp;numur=72')"/>
    <hyperlink ref="A660" r:id="rId444" display="javascript:window.parent. myFaqeCelje.kontrolloTeDrejta('Shto_FleteKontabel.aspx?shtim_modifikim=modifikim&amp;id=493866&amp;numur=74')"/>
    <hyperlink ref="A661" r:id="rId445" display="javascript:window.parent. myFaqeCelje.kontrolloTeDrejta('Shto_FleteKontabel.aspx?shtim_modifikim=modifikim&amp;id=608226&amp;numur=71')"/>
    <hyperlink ref="A663" r:id="rId446" display="javascript:window.parent. myFaqeCelje.kontrolloTeDrejta('Shto_FleteKontabel.aspx?shtim_modifikim=modifikim&amp;id=608227&amp;numur=73')"/>
    <hyperlink ref="A665" r:id="rId447" display="javascript:window.parent. myFaqeCelje.kontrolloTeDrejta('Shto_FleteKontabel.aspx?shtim_modifikim=modifikim&amp;id=608900&amp;numur=75')"/>
    <hyperlink ref="A667" r:id="rId448" display="javascript:window.parent. myFaqeCelje.kontrolloTeDrejta('Shto_FleteKontabel.aspx?shtim_modifikim=modifikim&amp;id=493882&amp;numur=76')"/>
    <hyperlink ref="A668" r:id="rId449" display="javascript:window.parent. myFaqeCelje.kontrolloTeDrejta('Shto_FleteKontabel.aspx?shtim_modifikim=modifikim&amp;id=608225&amp;numur=78')"/>
    <hyperlink ref="A669" r:id="rId450" display="javascript:window.parent. myFaqeCelje.kontrolloTeDrejta('Shto_FleteKontabel.aspx?shtim_modifikim=modifikim&amp;id=608228&amp;numur=77')"/>
    <hyperlink ref="A671" r:id="rId451" display="javascript:window.parent. myFaqeCelje.kontrolloTeDrejta('Shto_FleteKontabel.aspx?shtim_modifikim=modifikim&amp;id=615668&amp;numur=79')"/>
    <hyperlink ref="A673" r:id="rId452" display="javascript:window.parent. myFaqeCelje.kontrolloTeDrejta('Shto_FleteKontabel.aspx?shtim_modifikim=modifikim&amp;id=493896&amp;numur=80')"/>
    <hyperlink ref="A674" r:id="rId453" display="javascript:window.parent. myFaqeCelje.kontrolloTeDrejta('Shto_FleteKontabel.aspx?shtim_modifikim=modifikim&amp;id=566798&amp;numur=81')"/>
    <hyperlink ref="A675" r:id="rId454" display="javascript:window.parent. myFaqeCelje.kontrolloTeDrejta('Shto_FleteKontabel.aspx?shtim_modifikim=modifikim&amp;id=566799&amp;numur=83')"/>
    <hyperlink ref="A676" r:id="rId455" display="javascript:window.parent. myFaqeCelje.kontrolloTeDrejta('Shto_FleteKontabel.aspx?shtim_modifikim=modifikim&amp;id=566802&amp;numur=82')"/>
    <hyperlink ref="A677" r:id="rId456" display="javascript:window.parent. myFaqeCelje.kontrolloTeDrejta('Shto_FleteKontabel.aspx?shtim_modifikim=modifikim&amp;id=566800&amp;numur=84')"/>
    <hyperlink ref="A678" r:id="rId457" display="javascript:window.parent. myFaqeCelje.kontrolloTeDrejta('Shto_FleteKontabel.aspx?shtim_modifikim=modifikim&amp;id=566791&amp;numur=86')"/>
    <hyperlink ref="A679" r:id="rId458" display="javascript:window.parent. myFaqeCelje.kontrolloTeDrejta('Shto_FleteKontabel.aspx?shtim_modifikim=modifikim&amp;id=566803&amp;numur=85')"/>
    <hyperlink ref="A680" r:id="rId459" display="javascript:window.parent. myFaqeCelje.kontrolloTeDrejta('Shto_FleteKontabel.aspx?shtim_modifikim=modifikim&amp;id=566801&amp;numur=87')"/>
    <hyperlink ref="A681" r:id="rId460" display="javascript:window.parent. myFaqeCelje.kontrolloTeDrejta('Shto_FleteKontabel.aspx?shtim_modifikim=modifikim&amp;id=608897&amp;numur=88')"/>
    <hyperlink ref="A683" r:id="rId461" display="javascript:window.parent. myFaqeCelje.kontrolloTeDrejta('Shto_FleteKontabel.aspx?shtim_modifikim=modifikim&amp;id=566806&amp;numur=89')"/>
    <hyperlink ref="A684" r:id="rId462" display="javascript:window.parent. myFaqeCelje.kontrolloTeDrejta('Shto_FleteKontabel.aspx?shtim_modifikim=modifikim&amp;id=566807&amp;numur=91')"/>
    <hyperlink ref="A685" r:id="rId463" display="javascript:window.parent. myFaqeCelje.kontrolloTeDrejta('Shto_FleteKontabel.aspx?shtim_modifikim=modifikim&amp;id=566808&amp;numur=90')"/>
    <hyperlink ref="A686" r:id="rId464" display="javascript:window.parent. myFaqeCelje.kontrolloTeDrejta('Shto_FleteKontabel.aspx?shtim_modifikim=modifikim&amp;id=566809&amp;numur=92')"/>
    <hyperlink ref="A687" r:id="rId465" display="javascript:window.parent. myFaqeCelje.kontrolloTeDrejta('Shto_FleteKontabel.aspx?shtim_modifikim=modifikim&amp;id=566810&amp;numur=93')"/>
    <hyperlink ref="A688" r:id="rId466" display="javascript:window.parent. myFaqeCelje.kontrolloTeDrejta('Shto_FleteKontabel.aspx?shtim_modifikim=modifikim&amp;id=615669&amp;numur=94')"/>
    <hyperlink ref="A690" r:id="rId467" display="javascript:window.parent. myFaqeCelje.kontrolloTeDrejta('Shto_FleteKontabel.aspx?shtim_modifikim=modifikim&amp;id=608203&amp;numur=95')"/>
    <hyperlink ref="A692" r:id="rId468" display="javascript:window.parent. myFaqeCelje.kontrolloTeDrejta('Shto_FleteKontabel.aspx?shtim_modifikim=modifikim&amp;id=566813&amp;numur=96')"/>
    <hyperlink ref="A698" r:id="rId469" display="javascript:window.parent. myFaqeCelje.kontrolloTeDrejta('Shto_FleteKontabel.aspx?shtim_modifikim=modifikim&amp;id=270637&amp;numur=VKB')"/>
    <hyperlink ref="A699" r:id="rId470" display="javascript:window.parent. myFaqeCelje.kontrolloTeDrejta('Shto_FleteKontabel.aspx?shtim_modifikim=modifikim&amp;id=613953&amp;numur=0215414')"/>
    <hyperlink ref="A701" r:id="rId471" display="javascript:window.parent. myFaqeCelje.kontrolloTeDrejta('Shto_FleteKontabel.aspx?shtim_modifikim=modifikim&amp;id=513196&amp;numur=162611')"/>
    <hyperlink ref="A702" r:id="rId472" display="javascript:window.parent. myFaqeCelje.kontrolloTeDrejta('Shto_FleteKontabel.aspx?shtim_modifikim=modifikim&amp;id=513195&amp;numur=162619')"/>
    <hyperlink ref="A703" r:id="rId473" display="javascript:window.parent. myFaqeCelje.kontrolloTeDrejta('Shto_FleteKontabel.aspx?shtim_modifikim=modifikim&amp;id=513198&amp;numur=162906')"/>
    <hyperlink ref="A704" r:id="rId474" display="javascript:window.parent. myFaqeCelje.kontrolloTeDrejta('Shto_FleteKontabel.aspx?shtim_modifikim=modifikim&amp;id=513194&amp;numur=162772')"/>
    <hyperlink ref="A705" r:id="rId475" display="javascript:window.parent. myFaqeCelje.kontrolloTeDrejta('Shto_FleteKontabel.aspx?shtim_modifikim=modifikim&amp;id=513201&amp;numur=037884')"/>
    <hyperlink ref="A706" r:id="rId476" display="javascript:window.parent. myFaqeCelje.kontrolloTeDrejta('Shto_FleteKontabel.aspx?shtim_modifikim=modifikim&amp;id=513203&amp;numur=163026')"/>
    <hyperlink ref="A711" r:id="rId477" display="javascript:window.parent. myFaqeCelje.kontrolloTeDrejta('Shto_FleteKontabel.aspx?shtim_modifikim=modifikim&amp;id=271429&amp;numur=1')"/>
    <hyperlink ref="A712" r:id="rId478" display="javascript:window.parent. myFaqeCelje.kontrolloTeDrejta('Shto_FleteKontabel.aspx?shtim_modifikim=modifikim&amp;id=271436&amp;numur=4')"/>
    <hyperlink ref="A713" r:id="rId479" display="javascript:window.parent. myFaqeCelje.kontrolloTeDrejta('Shto_FleteKontabel.aspx?shtim_modifikim=modifikim&amp;id=271774&amp;numur=10')"/>
    <hyperlink ref="A714" r:id="rId480" display="javascript:window.parent. myFaqeCelje.kontrolloTeDrejta('Shto_FleteKontabel.aspx?shtim_modifikim=modifikim&amp;id=271443&amp;numur=7')"/>
    <hyperlink ref="A715" r:id="rId481" display="javascript:window.parent. myFaqeCelje.kontrolloTeDrejta('Shto_FleteKontabel.aspx?shtim_modifikim=modifikim&amp;id=271779&amp;numur=11')"/>
    <hyperlink ref="A716" r:id="rId482" display="javascript:window.parent. myFaqeCelje.kontrolloTeDrejta('Shto_FleteKontabel.aspx?shtim_modifikim=modifikim&amp;id=271577&amp;numur=11')"/>
    <hyperlink ref="A717" r:id="rId483" display="javascript:window.parent. myFaqeCelje.kontrolloTeDrejta('Shto_FleteKontabel.aspx?shtim_modifikim=modifikim&amp;id=271781&amp;numur=12')"/>
    <hyperlink ref="A718" r:id="rId484" display="javascript:window.parent. myFaqeCelje.kontrolloTeDrejta('Shto_FleteKontabel.aspx?shtim_modifikim=modifikim&amp;id=271675&amp;numur=40')"/>
    <hyperlink ref="A719" r:id="rId485" display="javascript:window.parent. myFaqeCelje.kontrolloTeDrejta('Shto_FleteKontabel.aspx?shtim_modifikim=modifikim&amp;id=271676&amp;numur=41')"/>
    <hyperlink ref="A720" r:id="rId486" display="javascript:window.parent. myFaqeCelje.kontrolloTeDrejta('Shto_FleteKontabel.aspx?shtim_modifikim=modifikim&amp;id=271796&amp;numur=14')"/>
    <hyperlink ref="A721" r:id="rId487" display="javascript:window.parent. myFaqeCelje.kontrolloTeDrejta('Shto_FleteKontabel.aspx?shtim_modifikim=modifikim&amp;id=271797&amp;numur=15')"/>
    <hyperlink ref="A722" r:id="rId488" display="javascript:window.parent. myFaqeCelje.kontrolloTeDrejta('Shto_FleteKontabel.aspx?shtim_modifikim=modifikim&amp;id=271706&amp;numur=45')"/>
    <hyperlink ref="A723" r:id="rId489" display="javascript:window.parent. myFaqeCelje.kontrolloTeDrejta('Shto_FleteKontabel.aspx?shtim_modifikim=modifikim&amp;id=271818&amp;numur=19')"/>
    <hyperlink ref="A724" r:id="rId490" display="javascript:window.parent. myFaqeCelje.kontrolloTeDrejta('Shto_FleteKontabel.aspx?shtim_modifikim=modifikim&amp;id=271708&amp;numur=46')"/>
    <hyperlink ref="A725" r:id="rId491" display="javascript:window.parent. myFaqeCelje.kontrolloTeDrejta('Shto_FleteKontabel.aspx?shtim_modifikim=modifikim&amp;id=271865&amp;numur=26')"/>
    <hyperlink ref="A726" r:id="rId492" display="javascript:window.parent. myFaqeCelje.kontrolloTeDrejta('Shto_FleteKontabel.aspx?shtim_modifikim=modifikim&amp;id=413234&amp;numur=35')"/>
    <hyperlink ref="A727" r:id="rId493" display="javascript:window.parent. myFaqeCelje.kontrolloTeDrejta('Shto_FleteKontabel.aspx?shtim_modifikim=modifikim&amp;id=614001&amp;numur=53/1')"/>
    <hyperlink ref="A728" r:id="rId494" display="javascript:window.parent. myFaqeCelje.kontrolloTeDrejta('Shto_FleteKontabel.aspx?shtim_modifikim=modifikim&amp;id=614008&amp;numur=57/1')"/>
    <hyperlink ref="A729" r:id="rId495" display="javascript:window.parent. myFaqeCelje.kontrolloTeDrejta('Shto_FleteKontabel.aspx?shtim_modifikim=modifikim&amp;id=614044&amp;numur=42')"/>
    <hyperlink ref="A731" r:id="rId496" display="javascript:window.parent. myFaqeCelje.kontrolloTeDrejta('Shto_FleteKontabel.aspx?shtim_modifikim=modifikim&amp;id=614016&amp;numur=59/1')"/>
    <hyperlink ref="A732" r:id="rId497" display="javascript:window.parent. myFaqeCelje.kontrolloTeDrejta('Shto_FleteKontabel.aspx?shtim_modifikim=modifikim&amp;id=614049&amp;numur=49')"/>
    <hyperlink ref="A734" r:id="rId498" display="javascript:window.parent. myFaqeCelje.kontrolloTeDrejta('Shto_FleteKontabel.aspx?shtim_modifikim=modifikim&amp;id=413308&amp;numur=54')"/>
    <hyperlink ref="A735" r:id="rId499" display="javascript:window.parent. myFaqeCelje.kontrolloTeDrejta('Shto_FleteKontabel.aspx?shtim_modifikim=modifikim&amp;id=614017&amp;numur=60/1')"/>
    <hyperlink ref="A736" r:id="rId500" display="javascript:window.parent. myFaqeCelje.kontrolloTeDrejta('Shto_FleteKontabel.aspx?shtim_modifikim=modifikim&amp;id=463915&amp;numur=54')"/>
    <hyperlink ref="A737" r:id="rId501" display="javascript:window.parent. myFaqeCelje.kontrolloTeDrejta('Shto_FleteKontabel.aspx?shtim_modifikim=modifikim&amp;id=463948&amp;numur=61')"/>
    <hyperlink ref="A738" r:id="rId502" display="javascript:window.parent. myFaqeCelje.kontrolloTeDrejta('Shto_FleteKontabel.aspx?shtim_modifikim=modifikim&amp;id=463921&amp;numur=56')"/>
    <hyperlink ref="A739" r:id="rId503" display="javascript:window.parent. myFaqeCelje.kontrolloTeDrejta('Shto_FleteKontabel.aspx?shtim_modifikim=modifikim&amp;id=463970&amp;numur=69')"/>
    <hyperlink ref="A740" r:id="rId504" display="javascript:window.parent. myFaqeCelje.kontrolloTeDrejta('Shto_FleteKontabel.aspx?shtim_modifikim=modifikim&amp;id=493844&amp;numur=72')"/>
    <hyperlink ref="A741" r:id="rId505" display="javascript:window.parent. myFaqeCelje.kontrolloTeDrejta('Shto_FleteKontabel.aspx?shtim_modifikim=modifikim&amp;id=493882&amp;numur=76')"/>
    <hyperlink ref="A742" r:id="rId506" display="javascript:window.parent. myFaqeCelje.kontrolloTeDrejta('Shto_FleteKontabel.aspx?shtim_modifikim=modifikim&amp;id=566798&amp;numur=81')"/>
    <hyperlink ref="A743" r:id="rId507" display="javascript:window.parent. myFaqeCelje.kontrolloTeDrejta('Shto_FleteKontabel.aspx?shtim_modifikim=modifikim&amp;id=566815&amp;numur=74')"/>
    <hyperlink ref="A744" r:id="rId508" display="javascript:window.parent. myFaqeCelje.kontrolloTeDrejta('Shto_FleteKontabel.aspx?shtim_modifikim=modifikim&amp;id=566816&amp;numur=76')"/>
    <hyperlink ref="A745" r:id="rId509" display="javascript:window.parent. myFaqeCelje.kontrolloTeDrejta('Shto_FleteKontabel.aspx?shtim_modifikim=modifikim&amp;id=614057&amp;numur=5')"/>
    <hyperlink ref="A750" r:id="rId510" display="javascript:window.parent. myFaqeCelje.kontrolloTeDrejta('Shto_FleteKontabel.aspx?shtim_modifikim=modifikim&amp;id=621451&amp;numur=04')"/>
    <hyperlink ref="A751" r:id="rId511" display="javascript:window.parent. myFaqeCelje.kontrolloTeDrejta('Shto_FleteKontabel.aspx?shtim_modifikim=modifikim&amp;id=621464&amp;numur=1/1')"/>
    <hyperlink ref="A756" r:id="rId512" display="javascript:window.parent. myFaqeCelje.kontrolloTeDrejta('Shto_FleteKontabel.aspx?shtim_modifikim=modifikim&amp;id=614053&amp;numur=32')"/>
    <hyperlink ref="A757" r:id="rId513" display="javascript:window.parent. myFaqeCelje.kontrolloTeDrejta('Shto_FleteKontabel.aspx?shtim_modifikim=modifikim&amp;id=614054&amp;numur=28/12')"/>
    <hyperlink ref="A758" r:id="rId514" display="javascript:window.parent. myFaqeCelje.kontrolloTeDrejta('Shto_FleteKontabel.aspx?shtim_modifikim=modifikim&amp;id=444524&amp;numur=27')"/>
    <hyperlink ref="A759" r:id="rId515" display="javascript:window.parent. myFaqeCelje.kontrolloTeDrejta('Shto_FleteKontabel.aspx?shtim_modifikim=modifikim&amp;id=613888&amp;numur=36/3')"/>
    <hyperlink ref="A760" r:id="rId516" display="javascript:window.parent. myFaqeCelje.kontrolloTeDrejta('Shto_FleteKontabel.aspx?shtim_modifikim=modifikim&amp;id=613889&amp;numur=13')"/>
    <hyperlink ref="A765" r:id="rId517" display="javascript:window.parent. myFaqeCelje.kontrolloTeDrejta('Shto_FleteKontabel.aspx?shtim_modifikim=modifikim&amp;id=621453&amp;numur=10')"/>
    <hyperlink ref="A766" r:id="rId518" display="javascript:window.parent. myFaqeCelje.kontrolloTeDrejta('Shto_FleteKontabel.aspx?shtim_modifikim=modifikim&amp;id=621464&amp;numur=1/1')"/>
    <hyperlink ref="A771" r:id="rId519" display="javascript:window.parent. myFaqeCelje.kontrolloTeDrejta('Shto_FleteKontabel.aspx?shtim_modifikim=modifikim&amp;id=278093&amp;numur=01')"/>
    <hyperlink ref="A772" r:id="rId520" display="javascript:window.parent. myFaqeCelje.kontrolloTeDrejta('Shto_FleteKontabel.aspx?shtim_modifikim=modifikim&amp;id=270735&amp;numur=10')"/>
    <hyperlink ref="A773" r:id="rId521" display="javascript:window.parent. myFaqeCelje.kontrolloTeDrejta('Shto_FleteKontabel.aspx?shtim_modifikim=modifikim&amp;id=362865&amp;numur=18')"/>
    <hyperlink ref="A774" r:id="rId522" display="javascript:window.parent. myFaqeCelje.kontrolloTeDrejta('Shto_FleteKontabel.aspx?shtim_modifikim=modifikim&amp;id=444524&amp;numur=27')"/>
    <hyperlink ref="A775" r:id="rId523" display="javascript:window.parent. myFaqeCelje.kontrolloTeDrejta('Shto_FleteKontabel.aspx?shtim_modifikim=modifikim&amp;id=540838&amp;numur=38/1')"/>
    <hyperlink ref="A780" r:id="rId524" display="javascript:window.parent. myFaqeCelje.kontrolloTeDrejta('Shto_FleteKontabel.aspx?shtim_modifikim=modifikim&amp;id=271737&amp;numur=1')"/>
    <hyperlink ref="A781" r:id="rId525" display="javascript:window.parent. myFaqeCelje.kontrolloTeDrejta('Shto_FleteKontabel.aspx?shtim_modifikim=modifikim&amp;id=271741&amp;numur=3')"/>
    <hyperlink ref="A782" r:id="rId526" display="javascript:window.parent. myFaqeCelje.kontrolloTeDrejta('Shto_FleteKontabel.aspx?shtim_modifikim=modifikim&amp;id=271748&amp;numur=5')"/>
    <hyperlink ref="A783" r:id="rId527" display="javascript:window.parent. myFaqeCelje.kontrolloTeDrejta('Shto_FleteKontabel.aspx?shtim_modifikim=modifikim&amp;id=271696&amp;numur=44')"/>
    <hyperlink ref="A784" r:id="rId528" display="javascript:window.parent. myFaqeCelje.kontrolloTeDrejta('Shto_FleteKontabel.aspx?shtim_modifikim=modifikim&amp;id=271806&amp;numur=17')"/>
    <hyperlink ref="A785" r:id="rId529" display="javascript:window.parent. myFaqeCelje.kontrolloTeDrejta('Shto_FleteKontabel.aspx?shtim_modifikim=modifikim&amp;id=606771&amp;numur=18')"/>
    <hyperlink ref="A787" r:id="rId530" display="javascript:window.parent. myFaqeCelje.kontrolloTeDrejta('Shto_FleteKontabel.aspx?shtim_modifikim=modifikim&amp;id=606772&amp;numur=21')"/>
    <hyperlink ref="A789" r:id="rId531" display="javascript:window.parent. myFaqeCelje.kontrolloTeDrejta('Shto_FleteKontabel.aspx?shtim_modifikim=modifikim&amp;id=413189&amp;numur=28')"/>
    <hyperlink ref="A790" r:id="rId532" display="javascript:window.parent. myFaqeCelje.kontrolloTeDrejta('Shto_FleteKontabel.aspx?shtim_modifikim=modifikim&amp;id=608081&amp;numur=30')"/>
    <hyperlink ref="A792" r:id="rId533" display="javascript:window.parent. myFaqeCelje.kontrolloTeDrejta('Shto_FleteKontabel.aspx?shtim_modifikim=modifikim&amp;id=413242&amp;numur=37')"/>
    <hyperlink ref="A793" r:id="rId534" display="javascript:window.parent. myFaqeCelje.kontrolloTeDrejta('Shto_FleteKontabel.aspx?shtim_modifikim=modifikim&amp;id=615722&amp;numur=36')"/>
    <hyperlink ref="A795" r:id="rId535" display="javascript:window.parent. myFaqeCelje.kontrolloTeDrejta('Shto_FleteKontabel.aspx?shtim_modifikim=modifikim&amp;id=413250&amp;numur=39')"/>
    <hyperlink ref="A796" r:id="rId536" display="javascript:window.parent. myFaqeCelje.kontrolloTeDrejta('Shto_FleteKontabel.aspx?shtim_modifikim=modifikim&amp;id=615723&amp;numur=38')"/>
    <hyperlink ref="A798" r:id="rId537" display="javascript:window.parent. myFaqeCelje.kontrolloTeDrejta('Shto_FleteKontabel.aspx?shtim_modifikim=modifikim&amp;id=413263&amp;numur=41')"/>
    <hyperlink ref="A799" r:id="rId538" display="javascript:window.parent. myFaqeCelje.kontrolloTeDrejta('Shto_FleteKontabel.aspx?shtim_modifikim=modifikim&amp;id=614015&amp;numur=58/1')"/>
    <hyperlink ref="A800" r:id="rId539" display="javascript:window.parent. myFaqeCelje.kontrolloTeDrejta('Shto_FleteKontabel.aspx?shtim_modifikim=modifikim&amp;id=413274&amp;numur=44')"/>
    <hyperlink ref="A801" r:id="rId540" display="javascript:window.parent. myFaqeCelje.kontrolloTeDrejta('Shto_FleteKontabel.aspx?shtim_modifikim=modifikim&amp;id=413278&amp;numur=46')"/>
    <hyperlink ref="A802" r:id="rId541" display="javascript:window.parent. myFaqeCelje.kontrolloTeDrejta('Shto_FleteKontabel.aspx?shtim_modifikim=modifikim&amp;id=413281&amp;numur=47')"/>
    <hyperlink ref="A803" r:id="rId542" display="javascript:window.parent. myFaqeCelje.kontrolloTeDrejta('Shto_FleteKontabel.aspx?shtim_modifikim=modifikim&amp;id=463938&amp;numur=58')"/>
    <hyperlink ref="A804" r:id="rId543" display="javascript:window.parent. myFaqeCelje.kontrolloTeDrejta('Shto_FleteKontabel.aspx?shtim_modifikim=modifikim&amp;id=463939&amp;numur=59')"/>
    <hyperlink ref="A805" r:id="rId544" display="javascript:window.parent. myFaqeCelje.kontrolloTeDrejta('Shto_FleteKontabel.aspx?shtim_modifikim=modifikim&amp;id=463956&amp;numur=63')"/>
    <hyperlink ref="A806" r:id="rId545" display="javascript:window.parent. myFaqeCelje.kontrolloTeDrejta('Shto_FleteKontabel.aspx?shtim_modifikim=modifikim&amp;id=463957&amp;numur=65')"/>
    <hyperlink ref="A807" r:id="rId546" display="javascript:window.parent. myFaqeCelje.kontrolloTeDrejta('Shto_FleteKontabel.aspx?shtim_modifikim=modifikim&amp;id=463922&amp;numur=57')"/>
    <hyperlink ref="A808" r:id="rId547" display="javascript:window.parent. myFaqeCelje.kontrolloTeDrejta('Shto_FleteKontabel.aspx?shtim_modifikim=modifikim&amp;id=493864&amp;numur=72')"/>
    <hyperlink ref="A809" r:id="rId548" display="javascript:window.parent. myFaqeCelje.kontrolloTeDrejta('Shto_FleteKontabel.aspx?shtim_modifikim=modifikim&amp;id=493866&amp;numur=74')"/>
    <hyperlink ref="A810" r:id="rId549" display="javascript:window.parent. myFaqeCelje.kontrolloTeDrejta('Shto_FleteKontabel.aspx?shtim_modifikim=modifikim&amp;id=608225&amp;numur=78')"/>
    <hyperlink ref="A811" r:id="rId550" display="javascript:window.parent. myFaqeCelje.kontrolloTeDrejta('Shto_FleteKontabel.aspx?shtim_modifikim=modifikim&amp;id=608228&amp;numur=77')"/>
    <hyperlink ref="A813" r:id="rId551" display="javascript:window.parent. myFaqeCelje.kontrolloTeDrejta('Shto_FleteKontabel.aspx?shtim_modifikim=modifikim&amp;id=566799&amp;numur=83')"/>
    <hyperlink ref="A814" r:id="rId552" display="javascript:window.parent. myFaqeCelje.kontrolloTeDrejta('Shto_FleteKontabel.aspx?shtim_modifikim=modifikim&amp;id=566791&amp;numur=86')"/>
    <hyperlink ref="A815" r:id="rId553" display="javascript:window.parent. myFaqeCelje.kontrolloTeDrejta('Shto_FleteKontabel.aspx?shtim_modifikim=modifikim&amp;id=566808&amp;numur=90')"/>
    <hyperlink ref="A816" r:id="rId554" display="javascript:window.parent. myFaqeCelje.kontrolloTeDrejta('Shto_FleteKontabel.aspx?shtim_modifikim=modifikim&amp;id=566809&amp;numur=92')"/>
    <hyperlink ref="A817" r:id="rId555" display="javascript:window.parent. myFaqeCelje.kontrolloTeDrejta('Shto_FleteKontabel.aspx?shtim_modifikim=modifikim&amp;id=566810&amp;numur=93')"/>
    <hyperlink ref="A818" r:id="rId556" display="javascript:window.parent. myFaqeCelje.kontrolloTeDrejta('Shto_FleteKontabel.aspx?shtim_modifikim=modifikim&amp;id=608203&amp;numur=95')"/>
    <hyperlink ref="A820" r:id="rId557" display="javascript:window.parent. myFaqeCelje.kontrolloTeDrejta('Shto_FleteKontabel.aspx?shtim_modifikim=modifikim&amp;id=566813&amp;numur=96')"/>
    <hyperlink ref="A821" r:id="rId558" display="javascript:window.parent. myFaqeCelje.kontrolloTeDrejta('Shto_FleteKontabel.aspx?shtim_modifikim=modifikim&amp;id=566821&amp;numur=77')"/>
    <hyperlink ref="A822" r:id="rId559" display="javascript:window.parent. myFaqeCelje.kontrolloTeDrejta('Shto_FleteKontabel.aspx?shtim_modifikim=modifikim&amp;id=615709&amp;numur=11')"/>
    <hyperlink ref="A828" r:id="rId560" display="javascript:window.parent. myFaqeCelje.kontrolloTeDrejta('Shto_FleteKontabel.aspx?shtim_modifikim=modifikim&amp;id=613953&amp;numur=0215414')"/>
    <hyperlink ref="A830" r:id="rId561" display="javascript:window.parent. myFaqeCelje.kontrolloTeDrejta('Shto_FleteKontabel.aspx?shtim_modifikim=modifikim&amp;id=513196&amp;numur=162611')"/>
    <hyperlink ref="A831" r:id="rId562" display="javascript:window.parent. myFaqeCelje.kontrolloTeDrejta('Shto_FleteKontabel.aspx?shtim_modifikim=modifikim&amp;id=513195&amp;numur=162619')"/>
    <hyperlink ref="A832" r:id="rId563" display="javascript:window.parent. myFaqeCelje.kontrolloTeDrejta('Shto_FleteKontabel.aspx?shtim_modifikim=modifikim&amp;id=513198&amp;numur=162906')"/>
    <hyperlink ref="A833" r:id="rId564" display="javascript:window.parent. myFaqeCelje.kontrolloTeDrejta('Shto_FleteKontabel.aspx?shtim_modifikim=modifikim&amp;id=513194&amp;numur=162772')"/>
    <hyperlink ref="A834" r:id="rId565" display="javascript:window.parent. myFaqeCelje.kontrolloTeDrejta('Shto_FleteKontabel.aspx?shtim_modifikim=modifikim&amp;id=513201&amp;numur=037884')"/>
    <hyperlink ref="A835" r:id="rId566" display="javascript:window.parent. myFaqeCelje.kontrolloTeDrejta('Shto_FleteKontabel.aspx?shtim_modifikim=modifikim&amp;id=513203&amp;numur=163026')"/>
    <hyperlink ref="A840" r:id="rId567" display="javascript:window.parent. myFaqeCelje.kontrolloTeDrejta('Shto_FleteKontabel.aspx?shtim_modifikim=modifikim&amp;id=271575&amp;numur=10')"/>
    <hyperlink ref="A841" r:id="rId568" display="javascript:window.parent. myFaqeCelje.kontrolloTeDrejta('Shto_FleteKontabel.aspx?shtim_modifikim=modifikim&amp;id=606804&amp;numur=8')"/>
    <hyperlink ref="A843" r:id="rId569" display="javascript:window.parent. myFaqeCelje.kontrolloTeDrejta('Shto_FleteKontabel.aspx?shtim_modifikim=modifikim&amp;id=271711&amp;numur=47')"/>
    <hyperlink ref="A844" r:id="rId570" display="javascript:window.parent. myFaqeCelje.kontrolloTeDrejta('Shto_FleteKontabel.aspx?shtim_modifikim=modifikim&amp;id=606832&amp;numur=48')"/>
    <hyperlink ref="A850" r:id="rId571" display="javascript:window.parent. myFaqeCelje.kontrolloTeDrejta('Shto_FleteKontabel.aspx?shtim_modifikim=modifikim&amp;id=392466&amp;numur=1')"/>
    <hyperlink ref="A851" r:id="rId572" display="javascript:window.parent. myFaqeCelje.kontrolloTeDrejta('Shto_FleteKontabel.aspx?shtim_modifikim=modifikim&amp;id=392467&amp;numur=2')"/>
    <hyperlink ref="A852" r:id="rId573" display="javascript:window.parent. myFaqeCelje.kontrolloTeDrejta('Shto_FleteKontabel.aspx?shtim_modifikim=modifikim&amp;id=392472&amp;numur=3')"/>
    <hyperlink ref="A853" r:id="rId574" display="javascript:window.parent. myFaqeCelje.kontrolloTeDrejta('Shto_FleteKontabel.aspx?shtim_modifikim=modifikim&amp;id=392476&amp;numur=4')"/>
    <hyperlink ref="A854" r:id="rId575" display="javascript:window.parent. myFaqeCelje.kontrolloTeDrejta('Shto_FleteKontabel.aspx?shtim_modifikim=modifikim&amp;id=392481&amp;numur=5')"/>
    <hyperlink ref="A855" r:id="rId576" display="javascript:window.parent. myFaqeCelje.kontrolloTeDrejta('Shto_FleteKontabel.aspx?shtim_modifikim=modifikim&amp;id=392482&amp;numur=6')"/>
    <hyperlink ref="A856" r:id="rId577" display="javascript:window.parent. myFaqeCelje.kontrolloTeDrejta('Shto_FleteKontabel.aspx?shtim_modifikim=modifikim&amp;id=405058&amp;numur=7')"/>
    <hyperlink ref="A857" r:id="rId578" display="javascript:window.parent. myFaqeCelje.kontrolloTeDrejta('Shto_FleteKontabel.aspx?shtim_modifikim=modifikim&amp;id=431988&amp;numur=8')"/>
    <hyperlink ref="A858" r:id="rId579" display="javascript:window.parent. myFaqeCelje.kontrolloTeDrejta('Shto_FleteKontabel.aspx?shtim_modifikim=modifikim&amp;id=469843&amp;numur=9')"/>
    <hyperlink ref="A859" r:id="rId580" display="javascript:window.parent. myFaqeCelje.kontrolloTeDrejta('Shto_FleteKontabel.aspx?shtim_modifikim=modifikim&amp;id=498233&amp;numur=10')"/>
    <hyperlink ref="A860" r:id="rId581" display="javascript:window.parent. myFaqeCelje.kontrolloTeDrejta('Shto_FleteKontabel.aspx?shtim_modifikim=modifikim&amp;id=543582&amp;numur=11')"/>
    <hyperlink ref="A861" r:id="rId582" display="javascript:window.parent. myFaqeCelje.kontrolloTeDrejta('Shto_FleteKontabel.aspx?shtim_modifikim=modifikim&amp;id=574731&amp;numur=12')"/>
    <hyperlink ref="A866" r:id="rId583" display="javascript:window.parent. myFaqeCelje.kontrolloTeDrejta('Shto_FleteKontabel.aspx?shtim_modifikim=modifikim&amp;id=392466&amp;numur=1')"/>
    <hyperlink ref="A867" r:id="rId584" display="javascript:window.parent. myFaqeCelje.kontrolloTeDrejta('Shto_FleteKontabel.aspx?shtim_modifikim=modifikim&amp;id=392467&amp;numur=2')"/>
    <hyperlink ref="A868" r:id="rId585" display="javascript:window.parent. myFaqeCelje.kontrolloTeDrejta('Shto_FleteKontabel.aspx?shtim_modifikim=modifikim&amp;id=392472&amp;numur=3')"/>
    <hyperlink ref="A869" r:id="rId586" display="javascript:window.parent. myFaqeCelje.kontrolloTeDrejta('Shto_FleteKontabel.aspx?shtim_modifikim=modifikim&amp;id=392476&amp;numur=4')"/>
    <hyperlink ref="A870" r:id="rId587" display="javascript:window.parent. myFaqeCelje.kontrolloTeDrejta('Shto_FleteKontabel.aspx?shtim_modifikim=modifikim&amp;id=392481&amp;numur=5')"/>
    <hyperlink ref="A871" r:id="rId588" display="javascript:window.parent. myFaqeCelje.kontrolloTeDrejta('Shto_FleteKontabel.aspx?shtim_modifikim=modifikim&amp;id=392482&amp;numur=6')"/>
    <hyperlink ref="A872" r:id="rId589" display="javascript:window.parent. myFaqeCelje.kontrolloTeDrejta('Shto_FleteKontabel.aspx?shtim_modifikim=modifikim&amp;id=405058&amp;numur=7')"/>
    <hyperlink ref="A873" r:id="rId590" display="javascript:window.parent. myFaqeCelje.kontrolloTeDrejta('Shto_FleteKontabel.aspx?shtim_modifikim=modifikim&amp;id=431988&amp;numur=8')"/>
    <hyperlink ref="A874" r:id="rId591" display="javascript:window.parent. myFaqeCelje.kontrolloTeDrejta('Shto_FleteKontabel.aspx?shtim_modifikim=modifikim&amp;id=469843&amp;numur=9')"/>
    <hyperlink ref="A875" r:id="rId592" display="javascript:window.parent. myFaqeCelje.kontrolloTeDrejta('Shto_FleteKontabel.aspx?shtim_modifikim=modifikim&amp;id=498233&amp;numur=10')"/>
    <hyperlink ref="A876" r:id="rId593" display="javascript:window.parent. myFaqeCelje.kontrolloTeDrejta('Shto_FleteKontabel.aspx?shtim_modifikim=modifikim&amp;id=543582&amp;numur=11')"/>
    <hyperlink ref="A877" r:id="rId594" display="javascript:window.parent. myFaqeCelje.kontrolloTeDrejta('Shto_FleteKontabel.aspx?shtim_modifikim=modifikim&amp;id=574731&amp;numur=12')"/>
    <hyperlink ref="A882" r:id="rId595" display="javascript:window.parent. myFaqeCelje.kontrolloTeDrejta('Shto_FleteKontabel.aspx?shtim_modifikim=modifikim&amp;id=606805&amp;numur=9')"/>
    <hyperlink ref="A884" r:id="rId596" display="javascript:window.parent. myFaqeCelje.kontrolloTeDrejta('Shto_FleteKontabel.aspx?shtim_modifikim=modifikim&amp;id=271582&amp;numur=12')"/>
    <hyperlink ref="A885" r:id="rId597" display="javascript:window.parent. myFaqeCelje.kontrolloTeDrejta('Shto_FleteKontabel.aspx?shtim_modifikim=modifikim&amp;id=271588&amp;numur=13')"/>
    <hyperlink ref="A886" r:id="rId598" display="javascript:window.parent. myFaqeCelje.kontrolloTeDrejta('Shto_FleteKontabel.aspx?shtim_modifikim=modifikim&amp;id=271590&amp;numur=14')"/>
    <hyperlink ref="A887" r:id="rId599" display="javascript:window.parent. myFaqeCelje.kontrolloTeDrejta('Shto_FleteKontabel.aspx?shtim_modifikim=modifikim&amp;id=271593&amp;numur=15')"/>
    <hyperlink ref="A888" r:id="rId600" display="javascript:window.parent. myFaqeCelje.kontrolloTeDrejta('Shto_FleteKontabel.aspx?shtim_modifikim=modifikim&amp;id=271596&amp;numur=16')"/>
    <hyperlink ref="A889" r:id="rId601" display="javascript:window.parent. myFaqeCelje.kontrolloTeDrejta('Shto_FleteKontabel.aspx?shtim_modifikim=modifikim&amp;id=271597&amp;numur=17')"/>
    <hyperlink ref="A890" r:id="rId602" display="javascript:window.parent. myFaqeCelje.kontrolloTeDrejta('Shto_FleteKontabel.aspx?shtim_modifikim=modifikim&amp;id=271606&amp;numur=18')"/>
    <hyperlink ref="A891" r:id="rId603" display="javascript:window.parent. myFaqeCelje.kontrolloTeDrejta('Shto_FleteKontabel.aspx?shtim_modifikim=modifikim&amp;id=271610&amp;numur=19')"/>
    <hyperlink ref="A892" r:id="rId604" display="javascript:window.parent. myFaqeCelje.kontrolloTeDrejta('Shto_FleteKontabel.aspx?shtim_modifikim=modifikim&amp;id=271618&amp;numur=20')"/>
    <hyperlink ref="A893" r:id="rId605" display="javascript:window.parent. myFaqeCelje.kontrolloTeDrejta('Shto_FleteKontabel.aspx?shtim_modifikim=modifikim&amp;id=271623&amp;numur=21')"/>
    <hyperlink ref="A894" r:id="rId606" display="javascript:window.parent. myFaqeCelje.kontrolloTeDrejta('Shto_FleteKontabel.aspx?shtim_modifikim=modifikim&amp;id=271626&amp;numur=22')"/>
    <hyperlink ref="A895" r:id="rId607" display="javascript:window.parent. myFaqeCelje.kontrolloTeDrejta('Shto_FleteKontabel.aspx?shtim_modifikim=modifikim&amp;id=271629&amp;numur=23')"/>
    <hyperlink ref="A896" r:id="rId608" display="javascript:window.parent. myFaqeCelje.kontrolloTeDrejta('Shto_FleteKontabel.aspx?shtim_modifikim=modifikim&amp;id=271634&amp;numur=24')"/>
    <hyperlink ref="A897" r:id="rId609" display="javascript:window.parent. myFaqeCelje.kontrolloTeDrejta('Shto_FleteKontabel.aspx?shtim_modifikim=modifikim&amp;id=271635&amp;numur=25')"/>
    <hyperlink ref="A898" r:id="rId610" display="javascript:window.parent. myFaqeCelje.kontrolloTeDrejta('Shto_FleteKontabel.aspx?shtim_modifikim=modifikim&amp;id=271639&amp;numur=26')"/>
    <hyperlink ref="A899" r:id="rId611" display="javascript:window.parent. myFaqeCelje.kontrolloTeDrejta('Shto_FleteKontabel.aspx?shtim_modifikim=modifikim&amp;id=271641&amp;numur=27')"/>
    <hyperlink ref="A900" r:id="rId612" display="javascript:window.parent. myFaqeCelje.kontrolloTeDrejta('Shto_FleteKontabel.aspx?shtim_modifikim=modifikim&amp;id=271644&amp;numur=28')"/>
    <hyperlink ref="A901" r:id="rId613" display="javascript:window.parent. myFaqeCelje.kontrolloTeDrejta('Shto_FleteKontabel.aspx?shtim_modifikim=modifikim&amp;id=271649&amp;numur=29')"/>
    <hyperlink ref="A902" r:id="rId614" display="javascript:window.parent. myFaqeCelje.kontrolloTeDrejta('Shto_FleteKontabel.aspx?shtim_modifikim=modifikim&amp;id=271654&amp;numur=30')"/>
    <hyperlink ref="A903" r:id="rId615" display="javascript:window.parent. myFaqeCelje.kontrolloTeDrejta('Shto_FleteKontabel.aspx?shtim_modifikim=modifikim&amp;id=271655&amp;numur=31')"/>
    <hyperlink ref="A904" r:id="rId616" display="javascript:window.parent. myFaqeCelje.kontrolloTeDrejta('Shto_FleteKontabel.aspx?shtim_modifikim=modifikim&amp;id=271657&amp;numur=32')"/>
    <hyperlink ref="A905" r:id="rId617" display="javascript:window.parent. myFaqeCelje.kontrolloTeDrejta('Shto_FleteKontabel.aspx?shtim_modifikim=modifikim&amp;id=271659&amp;numur=33')"/>
    <hyperlink ref="A906" r:id="rId618" display="javascript:window.parent. myFaqeCelje.kontrolloTeDrejta('Shto_FleteKontabel.aspx?shtim_modifikim=modifikim&amp;id=271660&amp;numur=34')"/>
    <hyperlink ref="A907" r:id="rId619" display="javascript:window.parent. myFaqeCelje.kontrolloTeDrejta('Shto_FleteKontabel.aspx?shtim_modifikim=modifikim&amp;id=271662&amp;numur=35')"/>
    <hyperlink ref="A908" r:id="rId620" display="javascript:window.parent. myFaqeCelje.kontrolloTeDrejta('Shto_FleteKontabel.aspx?shtim_modifikim=modifikim&amp;id=271663&amp;numur=36')"/>
    <hyperlink ref="A909" r:id="rId621" display="javascript:window.parent. myFaqeCelje.kontrolloTeDrejta('Shto_FleteKontabel.aspx?shtim_modifikim=modifikim&amp;id=271667&amp;numur=37')"/>
    <hyperlink ref="A910" r:id="rId622" display="javascript:window.parent. myFaqeCelje.kontrolloTeDrejta('Shto_FleteKontabel.aspx?shtim_modifikim=modifikim&amp;id=271668&amp;numur=38')"/>
    <hyperlink ref="A911" r:id="rId623" display="javascript:window.parent. myFaqeCelje.kontrolloTeDrejta('Shto_FleteKontabel.aspx?shtim_modifikim=modifikim&amp;id=271673&amp;numur=39')"/>
    <hyperlink ref="A912" r:id="rId624" display="javascript:window.parent. myFaqeCelje.kontrolloTeDrejta('Shto_FleteKontabel.aspx?shtim_modifikim=modifikim&amp;id=606833&amp;numur=50')"/>
    <hyperlink ref="A914" r:id="rId625" display="javascript:window.parent. myFaqeCelje.kontrolloTeDrejta('Shto_FleteKontabel.aspx?shtim_modifikim=modifikim&amp;id=615756&amp;numur=17')"/>
    <hyperlink ref="A919" r:id="rId626" display="javascript:window.parent. myFaqeCelje.kontrolloTeDrejta('Shto_FleteKontabel.aspx?shtim_modifikim=modifikim&amp;id=271582&amp;numur=12')"/>
    <hyperlink ref="A920" r:id="rId627" display="javascript:window.parent. myFaqeCelje.kontrolloTeDrejta('Shto_FleteKontabel.aspx?shtim_modifikim=modifikim&amp;id=271588&amp;numur=13')"/>
    <hyperlink ref="A921" r:id="rId628" display="javascript:window.parent. myFaqeCelje.kontrolloTeDrejta('Shto_FleteKontabel.aspx?shtim_modifikim=modifikim&amp;id=271590&amp;numur=14')"/>
    <hyperlink ref="A922" r:id="rId629" display="javascript:window.parent. myFaqeCelje.kontrolloTeDrejta('Shto_FleteKontabel.aspx?shtim_modifikim=modifikim&amp;id=271593&amp;numur=15')"/>
    <hyperlink ref="A923" r:id="rId630" display="javascript:window.parent. myFaqeCelje.kontrolloTeDrejta('Shto_FleteKontabel.aspx?shtim_modifikim=modifikim&amp;id=271596&amp;numur=16')"/>
    <hyperlink ref="A924" r:id="rId631" display="javascript:window.parent. myFaqeCelje.kontrolloTeDrejta('Shto_FleteKontabel.aspx?shtim_modifikim=modifikim&amp;id=271597&amp;numur=17')"/>
    <hyperlink ref="A925" r:id="rId632" display="javascript:window.parent. myFaqeCelje.kontrolloTeDrejta('Shto_FleteKontabel.aspx?shtim_modifikim=modifikim&amp;id=271606&amp;numur=18')"/>
    <hyperlink ref="A926" r:id="rId633" display="javascript:window.parent. myFaqeCelje.kontrolloTeDrejta('Shto_FleteKontabel.aspx?shtim_modifikim=modifikim&amp;id=271610&amp;numur=19')"/>
    <hyperlink ref="A927" r:id="rId634" display="javascript:window.parent. myFaqeCelje.kontrolloTeDrejta('Shto_FleteKontabel.aspx?shtim_modifikim=modifikim&amp;id=271618&amp;numur=20')"/>
    <hyperlink ref="A928" r:id="rId635" display="javascript:window.parent. myFaqeCelje.kontrolloTeDrejta('Shto_FleteKontabel.aspx?shtim_modifikim=modifikim&amp;id=271623&amp;numur=21')"/>
    <hyperlink ref="A929" r:id="rId636" display="javascript:window.parent. myFaqeCelje.kontrolloTeDrejta('Shto_FleteKontabel.aspx?shtim_modifikim=modifikim&amp;id=271626&amp;numur=22')"/>
    <hyperlink ref="A930" r:id="rId637" display="javascript:window.parent. myFaqeCelje.kontrolloTeDrejta('Shto_FleteKontabel.aspx?shtim_modifikim=modifikim&amp;id=271629&amp;numur=23')"/>
    <hyperlink ref="A931" r:id="rId638" display="javascript:window.parent. myFaqeCelje.kontrolloTeDrejta('Shto_FleteKontabel.aspx?shtim_modifikim=modifikim&amp;id=271634&amp;numur=24')"/>
    <hyperlink ref="A932" r:id="rId639" display="javascript:window.parent. myFaqeCelje.kontrolloTeDrejta('Shto_FleteKontabel.aspx?shtim_modifikim=modifikim&amp;id=271635&amp;numur=25')"/>
    <hyperlink ref="A933" r:id="rId640" display="javascript:window.parent. myFaqeCelje.kontrolloTeDrejta('Shto_FleteKontabel.aspx?shtim_modifikim=modifikim&amp;id=271639&amp;numur=26')"/>
    <hyperlink ref="A934" r:id="rId641" display="javascript:window.parent. myFaqeCelje.kontrolloTeDrejta('Shto_FleteKontabel.aspx?shtim_modifikim=modifikim&amp;id=271641&amp;numur=27')"/>
    <hyperlink ref="A935" r:id="rId642" display="javascript:window.parent. myFaqeCelje.kontrolloTeDrejta('Shto_FleteKontabel.aspx?shtim_modifikim=modifikim&amp;id=271644&amp;numur=28')"/>
    <hyperlink ref="A936" r:id="rId643" display="javascript:window.parent. myFaqeCelje.kontrolloTeDrejta('Shto_FleteKontabel.aspx?shtim_modifikim=modifikim&amp;id=271649&amp;numur=29')"/>
    <hyperlink ref="A937" r:id="rId644" display="javascript:window.parent. myFaqeCelje.kontrolloTeDrejta('Shto_FleteKontabel.aspx?shtim_modifikim=modifikim&amp;id=271654&amp;numur=30')"/>
    <hyperlink ref="A938" r:id="rId645" display="javascript:window.parent. myFaqeCelje.kontrolloTeDrejta('Shto_FleteKontabel.aspx?shtim_modifikim=modifikim&amp;id=271655&amp;numur=31')"/>
    <hyperlink ref="A939" r:id="rId646" display="javascript:window.parent. myFaqeCelje.kontrolloTeDrejta('Shto_FleteKontabel.aspx?shtim_modifikim=modifikim&amp;id=271657&amp;numur=32')"/>
    <hyperlink ref="A940" r:id="rId647" display="javascript:window.parent. myFaqeCelje.kontrolloTeDrejta('Shto_FleteKontabel.aspx?shtim_modifikim=modifikim&amp;id=271659&amp;numur=33')"/>
    <hyperlink ref="A941" r:id="rId648" display="javascript:window.parent. myFaqeCelje.kontrolloTeDrejta('Shto_FleteKontabel.aspx?shtim_modifikim=modifikim&amp;id=271660&amp;numur=34')"/>
    <hyperlink ref="A942" r:id="rId649" display="javascript:window.parent. myFaqeCelje.kontrolloTeDrejta('Shto_FleteKontabel.aspx?shtim_modifikim=modifikim&amp;id=271662&amp;numur=35')"/>
    <hyperlink ref="A943" r:id="rId650" display="javascript:window.parent. myFaqeCelje.kontrolloTeDrejta('Shto_FleteKontabel.aspx?shtim_modifikim=modifikim&amp;id=271717&amp;numur=49')"/>
    <hyperlink ref="A944" r:id="rId651" display="javascript:window.parent. myFaqeCelje.kontrolloTeDrejta('Shto_FleteKontabel.aspx?shtim_modifikim=modifikim&amp;id=615756&amp;numur=17')"/>
    <hyperlink ref="A949" r:id="rId652" display="javascript:window.parent. myFaqeCelje.kontrolloTeDrejta('Shto_FleteKontabel.aspx?shtim_modifikim=modifikim&amp;id=609245&amp;numur=1')"/>
    <hyperlink ref="A951" r:id="rId653" display="javascript:window.parent. myFaqeCelje.kontrolloTeDrejta('Shto_FleteKontabel.aspx?shtim_modifikim=modifikim&amp;id=615746&amp;numur=14')"/>
    <hyperlink ref="A952" r:id="rId654" display="javascript:window.parent. myFaqeCelje.kontrolloTeDrejta('Shto_FleteKontabel.aspx?shtim_modifikim=modifikim&amp;id=618468&amp;numur=2')"/>
    <hyperlink ref="A958" r:id="rId655" display="javascript:window.parent. myFaqeCelje.kontrolloTeDrejta('Shto_FleteKontabel.aspx?shtim_modifikim=modifikim&amp;id=271845&amp;numur=22')"/>
    <hyperlink ref="A959" r:id="rId656" display="javascript:window.parent. myFaqeCelje.kontrolloTeDrejta('Shto_FleteKontabel.aspx?shtim_modifikim=modifikim&amp;id=493895&amp;numur=80')"/>
    <hyperlink ref="A965" r:id="rId657" display="javascript:window.parent. myFaqeCelje.kontrolloTeDrejta('Shto_FleteKontabel.aspx?shtim_modifikim=modifikim&amp;id=618443&amp;numur=02')"/>
    <hyperlink ref="A966" r:id="rId658" display="javascript:window.parent. myFaqeCelje.kontrolloTeDrejta('Shto_FleteKontabel.aspx?shtim_modifikim=modifikim&amp;id=608881&amp;numur=01')"/>
    <hyperlink ref="A971" r:id="rId659" display="javascript:window.parent. myFaqeCelje.kontrolloTeDrejta('Shto_FleteKontabel.aspx?shtim_modifikim=modifikim&amp;id=615687&amp;numur=10')"/>
    <hyperlink ref="A976" r:id="rId660" display="javascript:window.parent. myFaqeCelje.kontrolloTeDrejta('Shto_FleteKontabel.aspx?shtim_modifikim=modifikim&amp;id=609245&amp;numur=1')"/>
    <hyperlink ref="A978" r:id="rId661" display="javascript:window.parent. myFaqeCelje.kontrolloTeDrejta('Shto_FleteKontabel.aspx?shtim_modifikim=modifikim&amp;id=614057&amp;numur=5')"/>
    <hyperlink ref="A979" r:id="rId662" display="javascript:window.parent. myFaqeCelje.kontrolloTeDrejta('Shto_FleteKontabel.aspx?shtim_modifikim=modifikim&amp;id=615660&amp;numur=9')"/>
    <hyperlink ref="A981" r:id="rId663" display="javascript:window.parent. myFaqeCelje.kontrolloTeDrejta('Shto_FleteKontabel.aspx?shtim_modifikim=modifikim&amp;id=615756&amp;numur=17')"/>
    <hyperlink ref="A982" r:id="rId664" display="javascript:window.parent. myFaqeCelje.kontrolloTeDrejta('Shto_FleteKontabel.aspx?shtim_modifikim=modifikim&amp;id=618456&amp;numur=8')"/>
    <hyperlink ref="A983" r:id="rId665" display="javascript:window.parent. myFaqeCelje.kontrolloTeDrejta('Shto_FleteKontabel.aspx?shtim_modifikim=modifikim&amp;id=621556&amp;numur=5/5')"/>
    <hyperlink ref="A988" r:id="rId666" display="javascript:window.parent. myFaqeCelje.kontrolloTeDrejta('Shto_FleteKontabel.aspx?shtim_modifikim=modifikim&amp;id=271751&amp;numur=6')"/>
    <hyperlink ref="A989" r:id="rId667" display="javascript:window.parent. myFaqeCelje.kontrolloTeDrejta('Shto_FleteKontabel.aspx?shtim_modifikim=modifikim&amp;id=271758&amp;numur=7')"/>
    <hyperlink ref="A990" r:id="rId668" display="javascript:window.parent. myFaqeCelje.kontrolloTeDrejta('Shto_FleteKontabel.aspx?shtim_modifikim=modifikim&amp;id=413299&amp;numur=52')"/>
    <hyperlink ref="A991" r:id="rId669" display="javascript:window.parent. myFaqeCelje.kontrolloTeDrejta('Shto_FleteKontabel.aspx?shtim_modifikim=modifikim&amp;id=413310&amp;numur=56')"/>
    <hyperlink ref="A997" r:id="rId670" display="javascript:window.parent. myFaqeCelje.kontrolloTeDrejta('Shto_FleteKontabel.aspx?shtim_modifikim=modifikim&amp;id=270504&amp;numur=01')"/>
    <hyperlink ref="A998" r:id="rId671" display="javascript:window.parent. myFaqeCelje.kontrolloTeDrejta('Shto_FleteKontabel.aspx?shtim_modifikim=modifikim&amp;id=270529&amp;numur=01')"/>
    <hyperlink ref="A999" r:id="rId672" display="javascript:window.parent. myFaqeCelje.kontrolloTeDrejta('Shto_FleteKontabel.aspx?shtim_modifikim=modifikim&amp;id=270530&amp;numur=02')"/>
    <hyperlink ref="A1000" r:id="rId673" display="javascript:window.parent. myFaqeCelje.kontrolloTeDrejta('Shto_FleteKontabel.aspx?shtim_modifikim=modifikim&amp;id=270628&amp;numur=VKB')"/>
    <hyperlink ref="A1001" r:id="rId674" display="javascript:window.parent. myFaqeCelje.kontrolloTeDrejta('Shto_FleteKontabel.aspx?shtim_modifikim=modifikim&amp;id=270631&amp;numur=VKB')"/>
    <hyperlink ref="A1002" r:id="rId675" display="javascript:window.parent. myFaqeCelje.kontrolloTeDrejta('Shto_FleteKontabel.aspx?shtim_modifikim=modifikim&amp;id=270637&amp;numur=VKB')"/>
    <hyperlink ref="A1003" r:id="rId676" display="javascript:window.parent. myFaqeCelje.kontrolloTeDrejta('Shto_FleteKontabel.aspx?shtim_modifikim=modifikim&amp;id=606845&amp;numur=VKB')"/>
  </hyperlinks>
  <pageMargins left="0.7" right="0.7" top="0.75" bottom="0.75" header="0.3" footer="0.3"/>
  <pageSetup orientation="portrait" r:id="rId677"/>
  <drawing r:id="rId67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FD81"/>
  <sheetViews>
    <sheetView showGridLines="0" tabSelected="1" zoomScale="53" zoomScaleNormal="53" workbookViewId="0">
      <selection activeCell="P41" sqref="P41"/>
    </sheetView>
  </sheetViews>
  <sheetFormatPr defaultRowHeight="16.5"/>
  <cols>
    <col min="1" max="2" width="9.140625" style="297" customWidth="1"/>
    <col min="3" max="6" width="9.140625" style="297"/>
    <col min="7" max="7" width="15.85546875" style="297" bestFit="1" customWidth="1"/>
    <col min="8" max="9" width="9.140625" style="297"/>
    <col min="10" max="10" width="16.140625" style="297" bestFit="1" customWidth="1"/>
    <col min="11" max="11" width="9.140625" style="297" customWidth="1"/>
    <col min="12" max="12" width="13.42578125" style="193" bestFit="1" customWidth="1"/>
    <col min="13" max="13" width="9.140625" style="193"/>
    <col min="14" max="14" width="40.85546875" style="193" bestFit="1" customWidth="1"/>
    <col min="15" max="15" width="9.140625" style="193"/>
    <col min="16" max="16" width="22.5703125" style="193" bestFit="1" customWidth="1"/>
    <col min="17" max="17" width="22.28515625" style="193" bestFit="1" customWidth="1"/>
    <col min="18" max="18" width="23" style="194" bestFit="1" customWidth="1"/>
    <col min="19" max="16384" width="9.140625" style="193"/>
  </cols>
  <sheetData>
    <row r="1" spans="1:16384" ht="12.75" customHeight="1">
      <c r="A1" s="554" t="s">
        <v>157</v>
      </c>
      <c r="B1" s="555"/>
      <c r="C1" s="555"/>
      <c r="D1" s="555"/>
      <c r="E1" s="190"/>
      <c r="F1" s="191"/>
      <c r="G1" s="192"/>
      <c r="H1" s="556" t="s">
        <v>317</v>
      </c>
      <c r="I1" s="557"/>
      <c r="J1" s="557"/>
      <c r="K1" s="558"/>
    </row>
    <row r="2" spans="1:16384">
      <c r="A2" s="555"/>
      <c r="B2" s="555"/>
      <c r="C2" s="555"/>
      <c r="D2" s="555"/>
      <c r="E2" s="190"/>
      <c r="F2" s="191"/>
      <c r="G2" s="192"/>
      <c r="H2" s="559"/>
      <c r="I2" s="560"/>
      <c r="J2" s="560"/>
      <c r="K2" s="561"/>
      <c r="L2" s="53"/>
      <c r="M2" s="53"/>
      <c r="N2" s="53"/>
      <c r="O2" s="53"/>
      <c r="P2" s="53"/>
      <c r="Q2" s="53"/>
      <c r="R2" s="54"/>
    </row>
    <row r="3" spans="1:16384" ht="18.75">
      <c r="A3" s="555"/>
      <c r="B3" s="555"/>
      <c r="C3" s="555"/>
      <c r="D3" s="555"/>
      <c r="E3" s="190"/>
      <c r="F3" s="191"/>
      <c r="G3" s="192"/>
      <c r="H3" s="195"/>
      <c r="I3" s="196"/>
      <c r="J3" s="196"/>
      <c r="K3" s="197"/>
      <c r="L3" s="400"/>
      <c r="M3" s="400"/>
      <c r="N3" s="400"/>
      <c r="O3" s="400"/>
      <c r="P3" s="400"/>
      <c r="Q3" s="400"/>
      <c r="R3" s="401"/>
      <c r="S3" s="400"/>
    </row>
    <row r="4" spans="1:16384" ht="18.75">
      <c r="A4" s="191"/>
      <c r="B4" s="191"/>
      <c r="C4" s="191"/>
      <c r="D4" s="191"/>
      <c r="E4" s="191"/>
      <c r="F4" s="191"/>
      <c r="G4" s="192"/>
      <c r="H4" s="195"/>
      <c r="I4" s="196"/>
      <c r="J4" s="196"/>
      <c r="K4" s="197"/>
      <c r="L4" s="400"/>
      <c r="M4" s="400"/>
      <c r="N4" s="400"/>
      <c r="O4" s="400"/>
      <c r="P4" s="400"/>
      <c r="Q4" s="400"/>
      <c r="R4" s="401"/>
      <c r="S4" s="400"/>
    </row>
    <row r="5" spans="1:16384" ht="18.75">
      <c r="A5" s="191"/>
      <c r="B5" s="191"/>
      <c r="C5" s="191"/>
      <c r="D5" s="191"/>
      <c r="E5" s="191"/>
      <c r="F5" s="191"/>
      <c r="G5" s="192"/>
      <c r="H5" s="198"/>
      <c r="I5" s="199"/>
      <c r="J5" s="199"/>
      <c r="K5" s="200"/>
      <c r="L5" s="402"/>
      <c r="M5" s="403" t="s">
        <v>232</v>
      </c>
      <c r="N5" s="403" t="s">
        <v>233</v>
      </c>
      <c r="O5" s="404" t="s">
        <v>234</v>
      </c>
      <c r="P5" s="402" t="s">
        <v>235</v>
      </c>
      <c r="Q5" s="402" t="s">
        <v>236</v>
      </c>
      <c r="R5" s="405" t="s">
        <v>349</v>
      </c>
      <c r="S5" s="404"/>
      <c r="T5" s="201"/>
      <c r="U5" s="201"/>
      <c r="V5" s="205"/>
      <c r="W5" s="206"/>
      <c r="X5" s="206"/>
      <c r="Y5" s="202"/>
      <c r="Z5" s="202"/>
      <c r="AA5" s="203"/>
      <c r="AB5" s="201"/>
      <c r="AC5" s="201"/>
      <c r="AD5" s="205"/>
      <c r="AE5" s="206"/>
      <c r="AF5" s="206"/>
      <c r="AG5" s="202"/>
      <c r="AH5" s="202"/>
      <c r="AI5" s="203"/>
      <c r="AJ5" s="201"/>
      <c r="AK5" s="201"/>
      <c r="AL5" s="205"/>
      <c r="AM5" s="206"/>
      <c r="AN5" s="206"/>
      <c r="AO5" s="202"/>
      <c r="AP5" s="202"/>
      <c r="AQ5" s="203"/>
      <c r="AR5" s="201"/>
      <c r="AS5" s="201"/>
      <c r="AT5" s="205"/>
      <c r="AU5" s="206"/>
      <c r="AV5" s="206"/>
      <c r="AW5" s="202"/>
      <c r="AX5" s="202"/>
      <c r="AY5" s="203"/>
      <c r="AZ5" s="201"/>
      <c r="BA5" s="201"/>
      <c r="BB5" s="205"/>
      <c r="BC5" s="206"/>
      <c r="BD5" s="206"/>
      <c r="BE5" s="202"/>
      <c r="BF5" s="202"/>
      <c r="BG5" s="203"/>
      <c r="BH5" s="201"/>
      <c r="BI5" s="201"/>
      <c r="BJ5" s="205"/>
      <c r="BK5" s="206"/>
      <c r="BL5" s="206"/>
      <c r="BM5" s="202"/>
      <c r="BN5" s="202"/>
      <c r="BO5" s="203"/>
      <c r="BP5" s="201"/>
      <c r="BQ5" s="201"/>
      <c r="BR5" s="205"/>
      <c r="BS5" s="206"/>
      <c r="BT5" s="206"/>
      <c r="BU5" s="202"/>
      <c r="BV5" s="202"/>
      <c r="BW5" s="203"/>
      <c r="BX5" s="201"/>
      <c r="BY5" s="201"/>
      <c r="BZ5" s="205"/>
      <c r="CA5" s="206"/>
      <c r="CB5" s="206"/>
      <c r="CC5" s="202"/>
      <c r="CD5" s="202"/>
      <c r="CE5" s="203"/>
      <c r="CF5" s="201"/>
      <c r="CG5" s="201"/>
      <c r="CH5" s="205"/>
      <c r="CI5" s="206"/>
      <c r="CJ5" s="206"/>
      <c r="CK5" s="202"/>
      <c r="CL5" s="202"/>
      <c r="CM5" s="203"/>
      <c r="CN5" s="201"/>
      <c r="CO5" s="201"/>
      <c r="CP5" s="205"/>
      <c r="CQ5" s="206"/>
      <c r="CR5" s="206"/>
      <c r="CS5" s="202"/>
      <c r="CT5" s="202"/>
      <c r="CU5" s="203"/>
      <c r="CV5" s="201"/>
      <c r="CW5" s="201"/>
      <c r="CX5" s="205"/>
      <c r="CY5" s="206"/>
      <c r="CZ5" s="206"/>
      <c r="DA5" s="202"/>
      <c r="DB5" s="202"/>
      <c r="DC5" s="203"/>
      <c r="DD5" s="201"/>
      <c r="DE5" s="201"/>
      <c r="DF5" s="205"/>
      <c r="DG5" s="206"/>
      <c r="DH5" s="206"/>
      <c r="DI5" s="202"/>
      <c r="DJ5" s="202"/>
      <c r="DK5" s="203"/>
      <c r="DL5" s="201"/>
      <c r="DM5" s="201"/>
      <c r="DN5" s="205"/>
      <c r="DO5" s="206"/>
      <c r="DP5" s="206"/>
      <c r="DQ5" s="202"/>
      <c r="DR5" s="202"/>
      <c r="DS5" s="203"/>
      <c r="DT5" s="201"/>
      <c r="DU5" s="201"/>
      <c r="DV5" s="205"/>
      <c r="DW5" s="206"/>
      <c r="DX5" s="206"/>
      <c r="DY5" s="202"/>
      <c r="DZ5" s="202"/>
      <c r="EA5" s="203"/>
      <c r="EB5" s="201"/>
      <c r="EC5" s="201"/>
      <c r="ED5" s="205"/>
      <c r="EE5" s="206"/>
      <c r="EF5" s="206"/>
      <c r="EG5" s="202"/>
      <c r="EH5" s="202"/>
      <c r="EI5" s="203"/>
      <c r="EJ5" s="201"/>
      <c r="EK5" s="201"/>
      <c r="EL5" s="205"/>
      <c r="EM5" s="206"/>
      <c r="EN5" s="206"/>
      <c r="EO5" s="202"/>
      <c r="EP5" s="202"/>
      <c r="EQ5" s="203"/>
      <c r="ER5" s="201"/>
      <c r="ES5" s="201"/>
      <c r="ET5" s="205"/>
      <c r="EU5" s="206"/>
      <c r="EV5" s="206"/>
      <c r="EW5" s="202"/>
      <c r="EX5" s="202"/>
      <c r="EY5" s="203"/>
      <c r="EZ5" s="201"/>
      <c r="FA5" s="201"/>
      <c r="FB5" s="205"/>
      <c r="FC5" s="206"/>
      <c r="FD5" s="206"/>
      <c r="FE5" s="202"/>
      <c r="FF5" s="202"/>
      <c r="FG5" s="203"/>
      <c r="FH5" s="201"/>
      <c r="FI5" s="201"/>
      <c r="FJ5" s="205"/>
      <c r="FK5" s="206"/>
      <c r="FL5" s="206"/>
      <c r="FM5" s="202"/>
      <c r="FN5" s="202"/>
      <c r="FO5" s="203"/>
      <c r="FP5" s="201"/>
      <c r="FQ5" s="201"/>
      <c r="FR5" s="205"/>
      <c r="FS5" s="206"/>
      <c r="FT5" s="206"/>
      <c r="FU5" s="202"/>
      <c r="FV5" s="202"/>
      <c r="FW5" s="203"/>
      <c r="FX5" s="201"/>
      <c r="FY5" s="201"/>
      <c r="FZ5" s="205"/>
      <c r="GA5" s="206"/>
      <c r="GB5" s="206"/>
      <c r="GC5" s="202"/>
      <c r="GD5" s="202"/>
      <c r="GE5" s="203"/>
      <c r="GF5" s="201"/>
      <c r="GG5" s="201"/>
      <c r="GH5" s="205"/>
      <c r="GI5" s="206"/>
      <c r="GJ5" s="206"/>
      <c r="GK5" s="202"/>
      <c r="GL5" s="202"/>
      <c r="GM5" s="203"/>
      <c r="GN5" s="201"/>
      <c r="GO5" s="201"/>
      <c r="GP5" s="205"/>
      <c r="GQ5" s="206"/>
      <c r="GR5" s="206"/>
      <c r="GS5" s="202"/>
      <c r="GT5" s="202"/>
      <c r="GU5" s="203"/>
      <c r="GV5" s="201"/>
      <c r="GW5" s="201"/>
      <c r="GX5" s="205"/>
      <c r="GY5" s="206"/>
      <c r="GZ5" s="206"/>
      <c r="HA5" s="202"/>
      <c r="HB5" s="202"/>
      <c r="HC5" s="203"/>
      <c r="HD5" s="201"/>
      <c r="HE5" s="201"/>
      <c r="HF5" s="205"/>
      <c r="HG5" s="206"/>
      <c r="HH5" s="206"/>
      <c r="HI5" s="202"/>
      <c r="HJ5" s="202"/>
      <c r="HK5" s="203"/>
      <c r="HL5" s="201"/>
      <c r="HM5" s="201"/>
      <c r="HN5" s="205"/>
      <c r="HO5" s="206"/>
      <c r="HP5" s="206"/>
      <c r="HQ5" s="202"/>
      <c r="HR5" s="202"/>
      <c r="HS5" s="203"/>
      <c r="HT5" s="201"/>
      <c r="HU5" s="201"/>
      <c r="HV5" s="205"/>
      <c r="HW5" s="206"/>
      <c r="HX5" s="206"/>
      <c r="HY5" s="202"/>
      <c r="HZ5" s="202"/>
      <c r="IA5" s="203"/>
      <c r="IB5" s="201"/>
      <c r="IC5" s="201"/>
      <c r="ID5" s="205"/>
      <c r="IE5" s="206"/>
      <c r="IF5" s="206"/>
      <c r="IG5" s="202"/>
      <c r="IH5" s="202"/>
      <c r="II5" s="203"/>
      <c r="IJ5" s="201"/>
      <c r="IK5" s="201"/>
      <c r="IL5" s="205"/>
      <c r="IM5" s="206"/>
      <c r="IN5" s="206"/>
      <c r="IO5" s="202"/>
      <c r="IP5" s="202"/>
      <c r="IQ5" s="203"/>
      <c r="IR5" s="201"/>
      <c r="IS5" s="201"/>
      <c r="IT5" s="205"/>
      <c r="IU5" s="206"/>
      <c r="IV5" s="206"/>
      <c r="IW5" s="202"/>
      <c r="IX5" s="202"/>
      <c r="IY5" s="203"/>
      <c r="IZ5" s="201"/>
      <c r="JA5" s="201"/>
      <c r="JB5" s="205"/>
      <c r="JC5" s="206"/>
      <c r="JD5" s="206"/>
      <c r="JE5" s="202"/>
      <c r="JF5" s="202"/>
      <c r="JG5" s="203"/>
      <c r="JH5" s="201"/>
      <c r="JI5" s="201"/>
      <c r="JJ5" s="205"/>
      <c r="JK5" s="206"/>
      <c r="JL5" s="206"/>
      <c r="JM5" s="202"/>
      <c r="JN5" s="202"/>
      <c r="JO5" s="203"/>
      <c r="JP5" s="201"/>
      <c r="JQ5" s="201"/>
      <c r="JR5" s="205"/>
      <c r="JS5" s="206"/>
      <c r="JT5" s="206"/>
      <c r="JU5" s="202"/>
      <c r="JV5" s="202"/>
      <c r="JW5" s="203"/>
      <c r="JX5" s="201"/>
      <c r="JY5" s="201"/>
      <c r="JZ5" s="205"/>
      <c r="KA5" s="206"/>
      <c r="KB5" s="206"/>
      <c r="KC5" s="202"/>
      <c r="KD5" s="202"/>
      <c r="KE5" s="203"/>
      <c r="KF5" s="201"/>
      <c r="KG5" s="201"/>
      <c r="KH5" s="205"/>
      <c r="KI5" s="206"/>
      <c r="KJ5" s="206"/>
      <c r="KK5" s="202"/>
      <c r="KL5" s="202"/>
      <c r="KM5" s="203"/>
      <c r="KN5" s="201"/>
      <c r="KO5" s="201"/>
      <c r="KP5" s="205"/>
      <c r="KQ5" s="206"/>
      <c r="KR5" s="206"/>
      <c r="KS5" s="202"/>
      <c r="KT5" s="202"/>
      <c r="KU5" s="203"/>
      <c r="KV5" s="201"/>
      <c r="KW5" s="201"/>
      <c r="KX5" s="205"/>
      <c r="KY5" s="206"/>
      <c r="KZ5" s="206"/>
      <c r="LA5" s="202"/>
      <c r="LB5" s="202"/>
      <c r="LC5" s="203"/>
      <c r="LD5" s="201"/>
      <c r="LE5" s="201"/>
      <c r="LF5" s="205"/>
      <c r="LG5" s="206"/>
      <c r="LH5" s="206"/>
      <c r="LI5" s="202"/>
      <c r="LJ5" s="202"/>
      <c r="LK5" s="203"/>
      <c r="LL5" s="201"/>
      <c r="LM5" s="201"/>
      <c r="LN5" s="205"/>
      <c r="LO5" s="206"/>
      <c r="LP5" s="206"/>
      <c r="LQ5" s="202"/>
      <c r="LR5" s="202"/>
      <c r="LS5" s="203"/>
      <c r="LT5" s="201"/>
      <c r="LU5" s="201"/>
      <c r="LV5" s="205"/>
      <c r="LW5" s="206"/>
      <c r="LX5" s="206"/>
      <c r="LY5" s="202"/>
      <c r="LZ5" s="202"/>
      <c r="MA5" s="203"/>
      <c r="MB5" s="201"/>
      <c r="MC5" s="201"/>
      <c r="MD5" s="205"/>
      <c r="ME5" s="206"/>
      <c r="MF5" s="206"/>
      <c r="MG5" s="202"/>
      <c r="MH5" s="202"/>
      <c r="MI5" s="203"/>
      <c r="MJ5" s="201"/>
      <c r="MK5" s="201"/>
      <c r="ML5" s="205"/>
      <c r="MM5" s="206"/>
      <c r="MN5" s="206"/>
      <c r="MO5" s="202"/>
      <c r="MP5" s="202"/>
      <c r="MQ5" s="203"/>
      <c r="MR5" s="201"/>
      <c r="MS5" s="201"/>
      <c r="MT5" s="205"/>
      <c r="MU5" s="206"/>
      <c r="MV5" s="206"/>
      <c r="MW5" s="202"/>
      <c r="MX5" s="202"/>
      <c r="MY5" s="203"/>
      <c r="MZ5" s="201"/>
      <c r="NA5" s="201"/>
      <c r="NB5" s="205"/>
      <c r="NC5" s="206"/>
      <c r="ND5" s="206"/>
      <c r="NE5" s="202"/>
      <c r="NF5" s="202"/>
      <c r="NG5" s="203"/>
      <c r="NH5" s="201"/>
      <c r="NI5" s="201"/>
      <c r="NJ5" s="205"/>
      <c r="NK5" s="206"/>
      <c r="NL5" s="206"/>
      <c r="NM5" s="202"/>
      <c r="NN5" s="202"/>
      <c r="NO5" s="203"/>
      <c r="NP5" s="201"/>
      <c r="NQ5" s="201"/>
      <c r="NR5" s="205"/>
      <c r="NS5" s="206"/>
      <c r="NT5" s="206"/>
      <c r="NU5" s="202"/>
      <c r="NV5" s="202"/>
      <c r="NW5" s="203"/>
      <c r="NX5" s="201"/>
      <c r="NY5" s="201"/>
      <c r="NZ5" s="205"/>
      <c r="OA5" s="206"/>
      <c r="OB5" s="206"/>
      <c r="OC5" s="202"/>
      <c r="OD5" s="202"/>
      <c r="OE5" s="203"/>
      <c r="OF5" s="201"/>
      <c r="OG5" s="201"/>
      <c r="OH5" s="205"/>
      <c r="OI5" s="206"/>
      <c r="OJ5" s="206"/>
      <c r="OK5" s="202"/>
      <c r="OL5" s="202"/>
      <c r="OM5" s="203"/>
      <c r="ON5" s="201"/>
      <c r="OO5" s="201"/>
      <c r="OP5" s="205"/>
      <c r="OQ5" s="206"/>
      <c r="OR5" s="206"/>
      <c r="OS5" s="202"/>
      <c r="OT5" s="202"/>
      <c r="OU5" s="203"/>
      <c r="OV5" s="201"/>
      <c r="OW5" s="201"/>
      <c r="OX5" s="205"/>
      <c r="OY5" s="206"/>
      <c r="OZ5" s="206"/>
      <c r="PA5" s="202"/>
      <c r="PB5" s="202"/>
      <c r="PC5" s="203"/>
      <c r="PD5" s="201"/>
      <c r="PE5" s="201"/>
      <c r="PF5" s="205"/>
      <c r="PG5" s="206"/>
      <c r="PH5" s="206"/>
      <c r="PI5" s="202"/>
      <c r="PJ5" s="202"/>
      <c r="PK5" s="203"/>
      <c r="PL5" s="201"/>
      <c r="PM5" s="201"/>
      <c r="PN5" s="205"/>
      <c r="PO5" s="206"/>
      <c r="PP5" s="206"/>
      <c r="PQ5" s="202"/>
      <c r="PR5" s="202"/>
      <c r="PS5" s="203"/>
      <c r="PT5" s="201"/>
      <c r="PU5" s="201"/>
      <c r="PV5" s="205"/>
      <c r="PW5" s="206"/>
      <c r="PX5" s="206"/>
      <c r="PY5" s="202"/>
      <c r="PZ5" s="202"/>
      <c r="QA5" s="203"/>
      <c r="QB5" s="201"/>
      <c r="QC5" s="201"/>
      <c r="QD5" s="205"/>
      <c r="QE5" s="206"/>
      <c r="QF5" s="206"/>
      <c r="QG5" s="202"/>
      <c r="QH5" s="202"/>
      <c r="QI5" s="203"/>
      <c r="QJ5" s="201"/>
      <c r="QK5" s="201"/>
      <c r="QL5" s="205"/>
      <c r="QM5" s="206"/>
      <c r="QN5" s="206"/>
      <c r="QO5" s="202"/>
      <c r="QP5" s="202"/>
      <c r="QQ5" s="203"/>
      <c r="QR5" s="201"/>
      <c r="QS5" s="201"/>
      <c r="QT5" s="205"/>
      <c r="QU5" s="206"/>
      <c r="QV5" s="206"/>
      <c r="QW5" s="202"/>
      <c r="QX5" s="202"/>
      <c r="QY5" s="203"/>
      <c r="QZ5" s="201"/>
      <c r="RA5" s="201"/>
      <c r="RB5" s="205"/>
      <c r="RC5" s="206"/>
      <c r="RD5" s="206"/>
      <c r="RE5" s="202"/>
      <c r="RF5" s="202"/>
      <c r="RG5" s="203"/>
      <c r="RH5" s="201"/>
      <c r="RI5" s="201"/>
      <c r="RJ5" s="205"/>
      <c r="RK5" s="206"/>
      <c r="RL5" s="206"/>
      <c r="RM5" s="202"/>
      <c r="RN5" s="202"/>
      <c r="RO5" s="203"/>
      <c r="RP5" s="201"/>
      <c r="RQ5" s="201"/>
      <c r="RR5" s="205"/>
      <c r="RS5" s="206"/>
      <c r="RT5" s="206"/>
      <c r="RU5" s="202"/>
      <c r="RV5" s="202"/>
      <c r="RW5" s="203"/>
      <c r="RX5" s="201"/>
      <c r="RY5" s="201"/>
      <c r="RZ5" s="205"/>
      <c r="SA5" s="206"/>
      <c r="SB5" s="206"/>
      <c r="SC5" s="202"/>
      <c r="SD5" s="202"/>
      <c r="SE5" s="203"/>
      <c r="SF5" s="201"/>
      <c r="SG5" s="201"/>
      <c r="SH5" s="205"/>
      <c r="SI5" s="206"/>
      <c r="SJ5" s="206"/>
      <c r="SK5" s="202"/>
      <c r="SL5" s="202"/>
      <c r="SM5" s="203"/>
      <c r="SN5" s="201"/>
      <c r="SO5" s="201"/>
      <c r="SP5" s="205"/>
      <c r="SQ5" s="206"/>
      <c r="SR5" s="206"/>
      <c r="SS5" s="202"/>
      <c r="ST5" s="202"/>
      <c r="SU5" s="203"/>
      <c r="SV5" s="201"/>
      <c r="SW5" s="201"/>
      <c r="SX5" s="205"/>
      <c r="SY5" s="206"/>
      <c r="SZ5" s="206"/>
      <c r="TA5" s="202"/>
      <c r="TB5" s="202"/>
      <c r="TC5" s="203"/>
      <c r="TD5" s="201"/>
      <c r="TE5" s="201"/>
      <c r="TF5" s="205"/>
      <c r="TG5" s="206"/>
      <c r="TH5" s="206"/>
      <c r="TI5" s="202"/>
      <c r="TJ5" s="202"/>
      <c r="TK5" s="203"/>
      <c r="TL5" s="201"/>
      <c r="TM5" s="201"/>
      <c r="TN5" s="205"/>
      <c r="TO5" s="206"/>
      <c r="TP5" s="206"/>
      <c r="TQ5" s="202"/>
      <c r="TR5" s="202"/>
      <c r="TS5" s="203"/>
      <c r="TT5" s="201"/>
      <c r="TU5" s="201"/>
      <c r="TV5" s="205"/>
      <c r="TW5" s="206"/>
      <c r="TX5" s="206"/>
      <c r="TY5" s="202"/>
      <c r="TZ5" s="202"/>
      <c r="UA5" s="203"/>
      <c r="UB5" s="201"/>
      <c r="UC5" s="201"/>
      <c r="UD5" s="205"/>
      <c r="UE5" s="206"/>
      <c r="UF5" s="206"/>
      <c r="UG5" s="202"/>
      <c r="UH5" s="202"/>
      <c r="UI5" s="203"/>
      <c r="UJ5" s="201"/>
      <c r="UK5" s="201"/>
      <c r="UL5" s="205"/>
      <c r="UM5" s="206"/>
      <c r="UN5" s="206"/>
      <c r="UO5" s="202"/>
      <c r="UP5" s="202"/>
      <c r="UQ5" s="203"/>
      <c r="UR5" s="201"/>
      <c r="US5" s="201"/>
      <c r="UT5" s="205"/>
      <c r="UU5" s="206"/>
      <c r="UV5" s="206"/>
      <c r="UW5" s="202"/>
      <c r="UX5" s="202"/>
      <c r="UY5" s="203"/>
      <c r="UZ5" s="201"/>
      <c r="VA5" s="201"/>
      <c r="VB5" s="205"/>
      <c r="VC5" s="206"/>
      <c r="VD5" s="206"/>
      <c r="VE5" s="202"/>
      <c r="VF5" s="202"/>
      <c r="VG5" s="203"/>
      <c r="VH5" s="201"/>
      <c r="VI5" s="201"/>
      <c r="VJ5" s="205"/>
      <c r="VK5" s="206"/>
      <c r="VL5" s="206"/>
      <c r="VM5" s="202"/>
      <c r="VN5" s="202"/>
      <c r="VO5" s="203"/>
      <c r="VP5" s="201"/>
      <c r="VQ5" s="201"/>
      <c r="VR5" s="205"/>
      <c r="VS5" s="206"/>
      <c r="VT5" s="206"/>
      <c r="VU5" s="202"/>
      <c r="VV5" s="202"/>
      <c r="VW5" s="203"/>
      <c r="VX5" s="201"/>
      <c r="VY5" s="201"/>
      <c r="VZ5" s="205"/>
      <c r="WA5" s="206"/>
      <c r="WB5" s="206"/>
      <c r="WC5" s="202"/>
      <c r="WD5" s="202"/>
      <c r="WE5" s="203"/>
      <c r="WF5" s="201"/>
      <c r="WG5" s="201"/>
      <c r="WH5" s="205"/>
      <c r="WI5" s="206"/>
      <c r="WJ5" s="206"/>
      <c r="WK5" s="202"/>
      <c r="WL5" s="202"/>
      <c r="WM5" s="203"/>
      <c r="WN5" s="201"/>
      <c r="WO5" s="201"/>
      <c r="WP5" s="205"/>
      <c r="WQ5" s="206"/>
      <c r="WR5" s="206"/>
      <c r="WS5" s="202"/>
      <c r="WT5" s="202"/>
      <c r="WU5" s="203"/>
      <c r="WV5" s="201"/>
      <c r="WW5" s="201"/>
      <c r="WX5" s="205"/>
      <c r="WY5" s="206"/>
      <c r="WZ5" s="206"/>
      <c r="XA5" s="202"/>
      <c r="XB5" s="202"/>
      <c r="XC5" s="203"/>
      <c r="XD5" s="201"/>
      <c r="XE5" s="201"/>
      <c r="XF5" s="205"/>
      <c r="XG5" s="206"/>
      <c r="XH5" s="206"/>
      <c r="XI5" s="202"/>
      <c r="XJ5" s="202"/>
      <c r="XK5" s="203"/>
      <c r="XL5" s="201"/>
      <c r="XM5" s="201"/>
      <c r="XN5" s="205"/>
      <c r="XO5" s="206"/>
      <c r="XP5" s="206"/>
      <c r="XQ5" s="202"/>
      <c r="XR5" s="202"/>
      <c r="XS5" s="203"/>
      <c r="XT5" s="201"/>
      <c r="XU5" s="201"/>
      <c r="XV5" s="205"/>
      <c r="XW5" s="206"/>
      <c r="XX5" s="206"/>
      <c r="XY5" s="202"/>
      <c r="XZ5" s="202"/>
      <c r="YA5" s="203"/>
      <c r="YB5" s="201"/>
      <c r="YC5" s="201"/>
      <c r="YD5" s="205"/>
      <c r="YE5" s="206"/>
      <c r="YF5" s="206"/>
      <c r="YG5" s="202"/>
      <c r="YH5" s="202"/>
      <c r="YI5" s="203"/>
      <c r="YJ5" s="201"/>
      <c r="YK5" s="201"/>
      <c r="YL5" s="205"/>
      <c r="YM5" s="206"/>
      <c r="YN5" s="206"/>
      <c r="YO5" s="202"/>
      <c r="YP5" s="202"/>
      <c r="YQ5" s="203"/>
      <c r="YR5" s="201"/>
      <c r="YS5" s="201"/>
      <c r="YT5" s="205"/>
      <c r="YU5" s="206"/>
      <c r="YV5" s="206"/>
      <c r="YW5" s="202"/>
      <c r="YX5" s="202"/>
      <c r="YY5" s="203"/>
      <c r="YZ5" s="201"/>
      <c r="ZA5" s="201"/>
      <c r="ZB5" s="205"/>
      <c r="ZC5" s="206"/>
      <c r="ZD5" s="206"/>
      <c r="ZE5" s="202"/>
      <c r="ZF5" s="202"/>
      <c r="ZG5" s="203"/>
      <c r="ZH5" s="201"/>
      <c r="ZI5" s="201"/>
      <c r="ZJ5" s="205"/>
      <c r="ZK5" s="206"/>
      <c r="ZL5" s="206"/>
      <c r="ZM5" s="202"/>
      <c r="ZN5" s="202"/>
      <c r="ZO5" s="203"/>
      <c r="ZP5" s="201"/>
      <c r="ZQ5" s="201"/>
      <c r="ZR5" s="205"/>
      <c r="ZS5" s="206"/>
      <c r="ZT5" s="206"/>
      <c r="ZU5" s="202"/>
      <c r="ZV5" s="202"/>
      <c r="ZW5" s="203"/>
      <c r="ZX5" s="201"/>
      <c r="ZY5" s="201"/>
      <c r="ZZ5" s="205"/>
      <c r="AAA5" s="206"/>
      <c r="AAB5" s="206"/>
      <c r="AAC5" s="202"/>
      <c r="AAD5" s="202"/>
      <c r="AAE5" s="203"/>
      <c r="AAF5" s="201"/>
      <c r="AAG5" s="201"/>
      <c r="AAH5" s="205"/>
      <c r="AAI5" s="206"/>
      <c r="AAJ5" s="206"/>
      <c r="AAK5" s="202"/>
      <c r="AAL5" s="202"/>
      <c r="AAM5" s="203"/>
      <c r="AAN5" s="201"/>
      <c r="AAO5" s="201"/>
      <c r="AAP5" s="205"/>
      <c r="AAQ5" s="206"/>
      <c r="AAR5" s="206"/>
      <c r="AAS5" s="202"/>
      <c r="AAT5" s="202"/>
      <c r="AAU5" s="203"/>
      <c r="AAV5" s="201"/>
      <c r="AAW5" s="201"/>
      <c r="AAX5" s="205"/>
      <c r="AAY5" s="206"/>
      <c r="AAZ5" s="206"/>
      <c r="ABA5" s="202"/>
      <c r="ABB5" s="202"/>
      <c r="ABC5" s="203"/>
      <c r="ABD5" s="201"/>
      <c r="ABE5" s="201"/>
      <c r="ABF5" s="205"/>
      <c r="ABG5" s="206"/>
      <c r="ABH5" s="206"/>
      <c r="ABI5" s="202"/>
      <c r="ABJ5" s="202"/>
      <c r="ABK5" s="203"/>
      <c r="ABL5" s="201"/>
      <c r="ABM5" s="201"/>
      <c r="ABN5" s="205"/>
      <c r="ABO5" s="206"/>
      <c r="ABP5" s="206"/>
      <c r="ABQ5" s="202"/>
      <c r="ABR5" s="202"/>
      <c r="ABS5" s="203"/>
      <c r="ABT5" s="201"/>
      <c r="ABU5" s="201"/>
      <c r="ABV5" s="205"/>
      <c r="ABW5" s="206"/>
      <c r="ABX5" s="206"/>
      <c r="ABY5" s="202"/>
      <c r="ABZ5" s="202"/>
      <c r="ACA5" s="203"/>
      <c r="ACB5" s="201"/>
      <c r="ACC5" s="201"/>
      <c r="ACD5" s="205"/>
      <c r="ACE5" s="206"/>
      <c r="ACF5" s="206"/>
      <c r="ACG5" s="202"/>
      <c r="ACH5" s="202"/>
      <c r="ACI5" s="203"/>
      <c r="ACJ5" s="201"/>
      <c r="ACK5" s="201"/>
      <c r="ACL5" s="205"/>
      <c r="ACM5" s="206"/>
      <c r="ACN5" s="206"/>
      <c r="ACO5" s="202"/>
      <c r="ACP5" s="202"/>
      <c r="ACQ5" s="203"/>
      <c r="ACR5" s="201"/>
      <c r="ACS5" s="201"/>
      <c r="ACT5" s="205"/>
      <c r="ACU5" s="206"/>
      <c r="ACV5" s="206"/>
      <c r="ACW5" s="202"/>
      <c r="ACX5" s="202"/>
      <c r="ACY5" s="203"/>
      <c r="ACZ5" s="201"/>
      <c r="ADA5" s="201"/>
      <c r="ADB5" s="205"/>
      <c r="ADC5" s="206"/>
      <c r="ADD5" s="206"/>
      <c r="ADE5" s="202"/>
      <c r="ADF5" s="202"/>
      <c r="ADG5" s="203"/>
      <c r="ADH5" s="201"/>
      <c r="ADI5" s="201"/>
      <c r="ADJ5" s="205"/>
      <c r="ADK5" s="206"/>
      <c r="ADL5" s="206"/>
      <c r="ADM5" s="202"/>
      <c r="ADN5" s="202"/>
      <c r="ADO5" s="203"/>
      <c r="ADP5" s="201"/>
      <c r="ADQ5" s="201"/>
      <c r="ADR5" s="205"/>
      <c r="ADS5" s="206"/>
      <c r="ADT5" s="206"/>
      <c r="ADU5" s="202"/>
      <c r="ADV5" s="202"/>
      <c r="ADW5" s="203"/>
      <c r="ADX5" s="201"/>
      <c r="ADY5" s="201"/>
      <c r="ADZ5" s="205"/>
      <c r="AEA5" s="206"/>
      <c r="AEB5" s="206"/>
      <c r="AEC5" s="202"/>
      <c r="AED5" s="202"/>
      <c r="AEE5" s="203"/>
      <c r="AEF5" s="201"/>
      <c r="AEG5" s="201"/>
      <c r="AEH5" s="205"/>
      <c r="AEI5" s="206"/>
      <c r="AEJ5" s="206"/>
      <c r="AEK5" s="202"/>
      <c r="AEL5" s="202"/>
      <c r="AEM5" s="203"/>
      <c r="AEN5" s="201"/>
      <c r="AEO5" s="201"/>
      <c r="AEP5" s="205"/>
      <c r="AEQ5" s="206"/>
      <c r="AER5" s="206"/>
      <c r="AES5" s="202"/>
      <c r="AET5" s="202"/>
      <c r="AEU5" s="203"/>
      <c r="AEV5" s="201"/>
      <c r="AEW5" s="201"/>
      <c r="AEX5" s="205"/>
      <c r="AEY5" s="206"/>
      <c r="AEZ5" s="206"/>
      <c r="AFA5" s="202"/>
      <c r="AFB5" s="202"/>
      <c r="AFC5" s="203"/>
      <c r="AFD5" s="201"/>
      <c r="AFE5" s="201"/>
      <c r="AFF5" s="205"/>
      <c r="AFG5" s="206"/>
      <c r="AFH5" s="206"/>
      <c r="AFI5" s="202"/>
      <c r="AFJ5" s="202"/>
      <c r="AFK5" s="203"/>
      <c r="AFL5" s="201"/>
      <c r="AFM5" s="201"/>
      <c r="AFN5" s="205"/>
      <c r="AFO5" s="206"/>
      <c r="AFP5" s="206"/>
      <c r="AFQ5" s="202"/>
      <c r="AFR5" s="202"/>
      <c r="AFS5" s="203"/>
      <c r="AFT5" s="201"/>
      <c r="AFU5" s="201"/>
      <c r="AFV5" s="205"/>
      <c r="AFW5" s="206"/>
      <c r="AFX5" s="206"/>
      <c r="AFY5" s="202"/>
      <c r="AFZ5" s="202"/>
      <c r="AGA5" s="203"/>
      <c r="AGB5" s="201"/>
      <c r="AGC5" s="201"/>
      <c r="AGD5" s="205"/>
      <c r="AGE5" s="206"/>
      <c r="AGF5" s="206"/>
      <c r="AGG5" s="202"/>
      <c r="AGH5" s="202"/>
      <c r="AGI5" s="203"/>
      <c r="AGJ5" s="201"/>
      <c r="AGK5" s="201"/>
      <c r="AGL5" s="205"/>
      <c r="AGM5" s="206"/>
      <c r="AGN5" s="206"/>
      <c r="AGO5" s="202"/>
      <c r="AGP5" s="202"/>
      <c r="AGQ5" s="203"/>
      <c r="AGR5" s="201"/>
      <c r="AGS5" s="201"/>
      <c r="AGT5" s="205"/>
      <c r="AGU5" s="206"/>
      <c r="AGV5" s="206"/>
      <c r="AGW5" s="202"/>
      <c r="AGX5" s="202"/>
      <c r="AGY5" s="203"/>
      <c r="AGZ5" s="201"/>
      <c r="AHA5" s="201"/>
      <c r="AHB5" s="205"/>
      <c r="AHC5" s="206"/>
      <c r="AHD5" s="206"/>
      <c r="AHE5" s="202"/>
      <c r="AHF5" s="202"/>
      <c r="AHG5" s="203"/>
      <c r="AHH5" s="201"/>
      <c r="AHI5" s="201"/>
      <c r="AHJ5" s="205"/>
      <c r="AHK5" s="206"/>
      <c r="AHL5" s="206"/>
      <c r="AHM5" s="202"/>
      <c r="AHN5" s="202"/>
      <c r="AHO5" s="203"/>
      <c r="AHP5" s="201"/>
      <c r="AHQ5" s="201"/>
      <c r="AHR5" s="205"/>
      <c r="AHS5" s="206"/>
      <c r="AHT5" s="206"/>
      <c r="AHU5" s="202"/>
      <c r="AHV5" s="202"/>
      <c r="AHW5" s="203"/>
      <c r="AHX5" s="201"/>
      <c r="AHY5" s="201"/>
      <c r="AHZ5" s="205"/>
      <c r="AIA5" s="206"/>
      <c r="AIB5" s="206"/>
      <c r="AIC5" s="202"/>
      <c r="AID5" s="202"/>
      <c r="AIE5" s="203"/>
      <c r="AIF5" s="201"/>
      <c r="AIG5" s="201"/>
      <c r="AIH5" s="205"/>
      <c r="AII5" s="206"/>
      <c r="AIJ5" s="206"/>
      <c r="AIK5" s="202"/>
      <c r="AIL5" s="202"/>
      <c r="AIM5" s="203"/>
      <c r="AIN5" s="201"/>
      <c r="AIO5" s="201"/>
      <c r="AIP5" s="205"/>
      <c r="AIQ5" s="206"/>
      <c r="AIR5" s="206"/>
      <c r="AIS5" s="202"/>
      <c r="AIT5" s="202"/>
      <c r="AIU5" s="203"/>
      <c r="AIV5" s="201"/>
      <c r="AIW5" s="201"/>
      <c r="AIX5" s="205"/>
      <c r="AIY5" s="206"/>
      <c r="AIZ5" s="206"/>
      <c r="AJA5" s="202"/>
      <c r="AJB5" s="202"/>
      <c r="AJC5" s="203"/>
      <c r="AJD5" s="201"/>
      <c r="AJE5" s="201"/>
      <c r="AJF5" s="205"/>
      <c r="AJG5" s="206"/>
      <c r="AJH5" s="206"/>
      <c r="AJI5" s="202"/>
      <c r="AJJ5" s="202"/>
      <c r="AJK5" s="203"/>
      <c r="AJL5" s="201"/>
      <c r="AJM5" s="201"/>
      <c r="AJN5" s="205"/>
      <c r="AJO5" s="206"/>
      <c r="AJP5" s="206"/>
      <c r="AJQ5" s="202"/>
      <c r="AJR5" s="202"/>
      <c r="AJS5" s="203"/>
      <c r="AJT5" s="201"/>
      <c r="AJU5" s="201"/>
      <c r="AJV5" s="205"/>
      <c r="AJW5" s="206"/>
      <c r="AJX5" s="206"/>
      <c r="AJY5" s="202"/>
      <c r="AJZ5" s="202"/>
      <c r="AKA5" s="203"/>
      <c r="AKB5" s="201"/>
      <c r="AKC5" s="201"/>
      <c r="AKD5" s="205"/>
      <c r="AKE5" s="206"/>
      <c r="AKF5" s="206"/>
      <c r="AKG5" s="202"/>
      <c r="AKH5" s="202"/>
      <c r="AKI5" s="203"/>
      <c r="AKJ5" s="201"/>
      <c r="AKK5" s="201"/>
      <c r="AKL5" s="205"/>
      <c r="AKM5" s="206"/>
      <c r="AKN5" s="206"/>
      <c r="AKO5" s="202"/>
      <c r="AKP5" s="202"/>
      <c r="AKQ5" s="203"/>
      <c r="AKR5" s="201"/>
      <c r="AKS5" s="201"/>
      <c r="AKT5" s="205"/>
      <c r="AKU5" s="206"/>
      <c r="AKV5" s="206"/>
      <c r="AKW5" s="202"/>
      <c r="AKX5" s="202"/>
      <c r="AKY5" s="203"/>
      <c r="AKZ5" s="201"/>
      <c r="ALA5" s="201"/>
      <c r="ALB5" s="205"/>
      <c r="ALC5" s="206"/>
      <c r="ALD5" s="206"/>
      <c r="ALE5" s="202"/>
      <c r="ALF5" s="202"/>
      <c r="ALG5" s="203"/>
      <c r="ALH5" s="201"/>
      <c r="ALI5" s="201"/>
      <c r="ALJ5" s="205"/>
      <c r="ALK5" s="206"/>
      <c r="ALL5" s="206"/>
      <c r="ALM5" s="202"/>
      <c r="ALN5" s="202"/>
      <c r="ALO5" s="203"/>
      <c r="ALP5" s="201"/>
      <c r="ALQ5" s="201"/>
      <c r="ALR5" s="205"/>
      <c r="ALS5" s="206"/>
      <c r="ALT5" s="206"/>
      <c r="ALU5" s="202"/>
      <c r="ALV5" s="202"/>
      <c r="ALW5" s="203"/>
      <c r="ALX5" s="201"/>
      <c r="ALY5" s="201"/>
      <c r="ALZ5" s="205"/>
      <c r="AMA5" s="206"/>
      <c r="AMB5" s="206"/>
      <c r="AMC5" s="202"/>
      <c r="AMD5" s="202"/>
      <c r="AME5" s="203"/>
      <c r="AMF5" s="201"/>
      <c r="AMG5" s="201"/>
      <c r="AMH5" s="205"/>
      <c r="AMI5" s="206"/>
      <c r="AMJ5" s="206"/>
      <c r="AMK5" s="202"/>
      <c r="AML5" s="202"/>
      <c r="AMM5" s="203"/>
      <c r="AMN5" s="201"/>
      <c r="AMO5" s="201"/>
      <c r="AMP5" s="205"/>
      <c r="AMQ5" s="206"/>
      <c r="AMR5" s="206"/>
      <c r="AMS5" s="202"/>
      <c r="AMT5" s="202"/>
      <c r="AMU5" s="203"/>
      <c r="AMV5" s="201"/>
      <c r="AMW5" s="201"/>
      <c r="AMX5" s="205"/>
      <c r="AMY5" s="206"/>
      <c r="AMZ5" s="206"/>
      <c r="ANA5" s="202"/>
      <c r="ANB5" s="202"/>
      <c r="ANC5" s="203"/>
      <c r="AND5" s="201"/>
      <c r="ANE5" s="201"/>
      <c r="ANF5" s="205"/>
      <c r="ANG5" s="206"/>
      <c r="ANH5" s="206"/>
      <c r="ANI5" s="202"/>
      <c r="ANJ5" s="202"/>
      <c r="ANK5" s="203"/>
      <c r="ANL5" s="201"/>
      <c r="ANM5" s="201"/>
      <c r="ANN5" s="205"/>
      <c r="ANO5" s="206"/>
      <c r="ANP5" s="206"/>
      <c r="ANQ5" s="202"/>
      <c r="ANR5" s="202"/>
      <c r="ANS5" s="203"/>
      <c r="ANT5" s="201"/>
      <c r="ANU5" s="201"/>
      <c r="ANV5" s="205"/>
      <c r="ANW5" s="206"/>
      <c r="ANX5" s="206"/>
      <c r="ANY5" s="202"/>
      <c r="ANZ5" s="202"/>
      <c r="AOA5" s="203"/>
      <c r="AOB5" s="201"/>
      <c r="AOC5" s="201"/>
      <c r="AOD5" s="205"/>
      <c r="AOE5" s="206"/>
      <c r="AOF5" s="206"/>
      <c r="AOG5" s="202"/>
      <c r="AOH5" s="202"/>
      <c r="AOI5" s="203"/>
      <c r="AOJ5" s="201"/>
      <c r="AOK5" s="201"/>
      <c r="AOL5" s="205"/>
      <c r="AOM5" s="206"/>
      <c r="AON5" s="206"/>
      <c r="AOO5" s="202"/>
      <c r="AOP5" s="202"/>
      <c r="AOQ5" s="203"/>
      <c r="AOR5" s="201"/>
      <c r="AOS5" s="201"/>
      <c r="AOT5" s="205"/>
      <c r="AOU5" s="206"/>
      <c r="AOV5" s="206"/>
      <c r="AOW5" s="202"/>
      <c r="AOX5" s="202"/>
      <c r="AOY5" s="203"/>
      <c r="AOZ5" s="201"/>
      <c r="APA5" s="201"/>
      <c r="APB5" s="205"/>
      <c r="APC5" s="206"/>
      <c r="APD5" s="206"/>
      <c r="APE5" s="202"/>
      <c r="APF5" s="202"/>
      <c r="APG5" s="203"/>
      <c r="APH5" s="201"/>
      <c r="API5" s="201"/>
      <c r="APJ5" s="205"/>
      <c r="APK5" s="206"/>
      <c r="APL5" s="206"/>
      <c r="APM5" s="202"/>
      <c r="APN5" s="202"/>
      <c r="APO5" s="203"/>
      <c r="APP5" s="201"/>
      <c r="APQ5" s="201"/>
      <c r="APR5" s="205"/>
      <c r="APS5" s="206"/>
      <c r="APT5" s="206"/>
      <c r="APU5" s="202"/>
      <c r="APV5" s="202"/>
      <c r="APW5" s="203"/>
      <c r="APX5" s="201"/>
      <c r="APY5" s="201"/>
      <c r="APZ5" s="205"/>
      <c r="AQA5" s="206"/>
      <c r="AQB5" s="206"/>
      <c r="AQC5" s="202"/>
      <c r="AQD5" s="202"/>
      <c r="AQE5" s="203"/>
      <c r="AQF5" s="201"/>
      <c r="AQG5" s="201"/>
      <c r="AQH5" s="205"/>
      <c r="AQI5" s="206"/>
      <c r="AQJ5" s="206"/>
      <c r="AQK5" s="202"/>
      <c r="AQL5" s="202"/>
      <c r="AQM5" s="203"/>
      <c r="AQN5" s="201"/>
      <c r="AQO5" s="201"/>
      <c r="AQP5" s="205"/>
      <c r="AQQ5" s="206"/>
      <c r="AQR5" s="206"/>
      <c r="AQS5" s="202"/>
      <c r="AQT5" s="202"/>
      <c r="AQU5" s="203"/>
      <c r="AQV5" s="201"/>
      <c r="AQW5" s="201"/>
      <c r="AQX5" s="205"/>
      <c r="AQY5" s="206"/>
      <c r="AQZ5" s="206"/>
      <c r="ARA5" s="202"/>
      <c r="ARB5" s="202"/>
      <c r="ARC5" s="203"/>
      <c r="ARD5" s="201"/>
      <c r="ARE5" s="201"/>
      <c r="ARF5" s="205"/>
      <c r="ARG5" s="206"/>
      <c r="ARH5" s="206"/>
      <c r="ARI5" s="202"/>
      <c r="ARJ5" s="202"/>
      <c r="ARK5" s="203"/>
      <c r="ARL5" s="201"/>
      <c r="ARM5" s="201"/>
      <c r="ARN5" s="205"/>
      <c r="ARO5" s="206"/>
      <c r="ARP5" s="206"/>
      <c r="ARQ5" s="202"/>
      <c r="ARR5" s="202"/>
      <c r="ARS5" s="203"/>
      <c r="ART5" s="201"/>
      <c r="ARU5" s="201"/>
      <c r="ARV5" s="205"/>
      <c r="ARW5" s="206"/>
      <c r="ARX5" s="206"/>
      <c r="ARY5" s="202"/>
      <c r="ARZ5" s="202"/>
      <c r="ASA5" s="203"/>
      <c r="ASB5" s="201"/>
      <c r="ASC5" s="201"/>
      <c r="ASD5" s="205"/>
      <c r="ASE5" s="206"/>
      <c r="ASF5" s="206"/>
      <c r="ASG5" s="202"/>
      <c r="ASH5" s="202"/>
      <c r="ASI5" s="203"/>
      <c r="ASJ5" s="201"/>
      <c r="ASK5" s="201"/>
      <c r="ASL5" s="205"/>
      <c r="ASM5" s="206"/>
      <c r="ASN5" s="206"/>
      <c r="ASO5" s="202"/>
      <c r="ASP5" s="202"/>
      <c r="ASQ5" s="203"/>
      <c r="ASR5" s="201"/>
      <c r="ASS5" s="201"/>
      <c r="AST5" s="205"/>
      <c r="ASU5" s="206"/>
      <c r="ASV5" s="206"/>
      <c r="ASW5" s="202"/>
      <c r="ASX5" s="202"/>
      <c r="ASY5" s="203"/>
      <c r="ASZ5" s="201"/>
      <c r="ATA5" s="201"/>
      <c r="ATB5" s="205"/>
      <c r="ATC5" s="206"/>
      <c r="ATD5" s="206"/>
      <c r="ATE5" s="202"/>
      <c r="ATF5" s="202"/>
      <c r="ATG5" s="203"/>
      <c r="ATH5" s="201"/>
      <c r="ATI5" s="201"/>
      <c r="ATJ5" s="205"/>
      <c r="ATK5" s="206"/>
      <c r="ATL5" s="206"/>
      <c r="ATM5" s="202"/>
      <c r="ATN5" s="202"/>
      <c r="ATO5" s="203"/>
      <c r="ATP5" s="201"/>
      <c r="ATQ5" s="201"/>
      <c r="ATR5" s="205"/>
      <c r="ATS5" s="206"/>
      <c r="ATT5" s="206"/>
      <c r="ATU5" s="202"/>
      <c r="ATV5" s="202"/>
      <c r="ATW5" s="203"/>
      <c r="ATX5" s="201"/>
      <c r="ATY5" s="201"/>
      <c r="ATZ5" s="205"/>
      <c r="AUA5" s="206"/>
      <c r="AUB5" s="206"/>
      <c r="AUC5" s="202"/>
      <c r="AUD5" s="202"/>
      <c r="AUE5" s="203"/>
      <c r="AUF5" s="201"/>
      <c r="AUG5" s="201"/>
      <c r="AUH5" s="205"/>
      <c r="AUI5" s="206"/>
      <c r="AUJ5" s="206"/>
      <c r="AUK5" s="202"/>
      <c r="AUL5" s="202"/>
      <c r="AUM5" s="203"/>
      <c r="AUN5" s="201"/>
      <c r="AUO5" s="201"/>
      <c r="AUP5" s="205"/>
      <c r="AUQ5" s="206"/>
      <c r="AUR5" s="206"/>
      <c r="AUS5" s="202"/>
      <c r="AUT5" s="202"/>
      <c r="AUU5" s="203"/>
      <c r="AUV5" s="201"/>
      <c r="AUW5" s="201"/>
      <c r="AUX5" s="205"/>
      <c r="AUY5" s="206"/>
      <c r="AUZ5" s="206"/>
      <c r="AVA5" s="202"/>
      <c r="AVB5" s="202"/>
      <c r="AVC5" s="203"/>
      <c r="AVD5" s="201"/>
      <c r="AVE5" s="201"/>
      <c r="AVF5" s="205"/>
      <c r="AVG5" s="206"/>
      <c r="AVH5" s="206"/>
      <c r="AVI5" s="202"/>
      <c r="AVJ5" s="202"/>
      <c r="AVK5" s="203"/>
      <c r="AVL5" s="201"/>
      <c r="AVM5" s="201"/>
      <c r="AVN5" s="205"/>
      <c r="AVO5" s="206"/>
      <c r="AVP5" s="206"/>
      <c r="AVQ5" s="202"/>
      <c r="AVR5" s="202"/>
      <c r="AVS5" s="203"/>
      <c r="AVT5" s="201"/>
      <c r="AVU5" s="201"/>
      <c r="AVV5" s="205"/>
      <c r="AVW5" s="206"/>
      <c r="AVX5" s="206"/>
      <c r="AVY5" s="202"/>
      <c r="AVZ5" s="202"/>
      <c r="AWA5" s="203"/>
      <c r="AWB5" s="201"/>
      <c r="AWC5" s="201"/>
      <c r="AWD5" s="205"/>
      <c r="AWE5" s="206"/>
      <c r="AWF5" s="206"/>
      <c r="AWG5" s="202"/>
      <c r="AWH5" s="202"/>
      <c r="AWI5" s="203"/>
      <c r="AWJ5" s="201"/>
      <c r="AWK5" s="201"/>
      <c r="AWL5" s="205"/>
      <c r="AWM5" s="206"/>
      <c r="AWN5" s="206"/>
      <c r="AWO5" s="202"/>
      <c r="AWP5" s="202"/>
      <c r="AWQ5" s="203"/>
      <c r="AWR5" s="201"/>
      <c r="AWS5" s="201"/>
      <c r="AWT5" s="205"/>
      <c r="AWU5" s="206"/>
      <c r="AWV5" s="206"/>
      <c r="AWW5" s="202"/>
      <c r="AWX5" s="202"/>
      <c r="AWY5" s="203"/>
      <c r="AWZ5" s="201"/>
      <c r="AXA5" s="201"/>
      <c r="AXB5" s="205"/>
      <c r="AXC5" s="206"/>
      <c r="AXD5" s="206"/>
      <c r="AXE5" s="202"/>
      <c r="AXF5" s="202"/>
      <c r="AXG5" s="203"/>
      <c r="AXH5" s="201"/>
      <c r="AXI5" s="201"/>
      <c r="AXJ5" s="205"/>
      <c r="AXK5" s="206"/>
      <c r="AXL5" s="206"/>
      <c r="AXM5" s="202"/>
      <c r="AXN5" s="202"/>
      <c r="AXO5" s="203"/>
      <c r="AXP5" s="201"/>
      <c r="AXQ5" s="201"/>
      <c r="AXR5" s="205"/>
      <c r="AXS5" s="206"/>
      <c r="AXT5" s="206"/>
      <c r="AXU5" s="202"/>
      <c r="AXV5" s="202"/>
      <c r="AXW5" s="203"/>
      <c r="AXX5" s="201"/>
      <c r="AXY5" s="201"/>
      <c r="AXZ5" s="205"/>
      <c r="AYA5" s="206"/>
      <c r="AYB5" s="206"/>
      <c r="AYC5" s="202"/>
      <c r="AYD5" s="202"/>
      <c r="AYE5" s="203"/>
      <c r="AYF5" s="201"/>
      <c r="AYG5" s="201"/>
      <c r="AYH5" s="205"/>
      <c r="AYI5" s="206"/>
      <c r="AYJ5" s="206"/>
      <c r="AYK5" s="202"/>
      <c r="AYL5" s="202"/>
      <c r="AYM5" s="203"/>
      <c r="AYN5" s="201"/>
      <c r="AYO5" s="201"/>
      <c r="AYP5" s="205"/>
      <c r="AYQ5" s="206"/>
      <c r="AYR5" s="206"/>
      <c r="AYS5" s="202"/>
      <c r="AYT5" s="202"/>
      <c r="AYU5" s="203"/>
      <c r="AYV5" s="201"/>
      <c r="AYW5" s="201"/>
      <c r="AYX5" s="205"/>
      <c r="AYY5" s="206"/>
      <c r="AYZ5" s="206"/>
      <c r="AZA5" s="202"/>
      <c r="AZB5" s="202"/>
      <c r="AZC5" s="203"/>
      <c r="AZD5" s="201"/>
      <c r="AZE5" s="201"/>
      <c r="AZF5" s="205"/>
      <c r="AZG5" s="206"/>
      <c r="AZH5" s="206"/>
      <c r="AZI5" s="202"/>
      <c r="AZJ5" s="202"/>
      <c r="AZK5" s="203"/>
      <c r="AZL5" s="201"/>
      <c r="AZM5" s="201"/>
      <c r="AZN5" s="205"/>
      <c r="AZO5" s="206"/>
      <c r="AZP5" s="206"/>
      <c r="AZQ5" s="202"/>
      <c r="AZR5" s="202"/>
      <c r="AZS5" s="203"/>
      <c r="AZT5" s="201"/>
      <c r="AZU5" s="201"/>
      <c r="AZV5" s="205"/>
      <c r="AZW5" s="206"/>
      <c r="AZX5" s="206"/>
      <c r="AZY5" s="202"/>
      <c r="AZZ5" s="202"/>
      <c r="BAA5" s="203"/>
      <c r="BAB5" s="201"/>
      <c r="BAC5" s="201"/>
      <c r="BAD5" s="205"/>
      <c r="BAE5" s="206"/>
      <c r="BAF5" s="206"/>
      <c r="BAG5" s="202"/>
      <c r="BAH5" s="202"/>
      <c r="BAI5" s="203"/>
      <c r="BAJ5" s="201"/>
      <c r="BAK5" s="201"/>
      <c r="BAL5" s="205"/>
      <c r="BAM5" s="206"/>
      <c r="BAN5" s="206"/>
      <c r="BAO5" s="202"/>
      <c r="BAP5" s="202"/>
      <c r="BAQ5" s="203"/>
      <c r="BAR5" s="201"/>
      <c r="BAS5" s="201"/>
      <c r="BAT5" s="205"/>
      <c r="BAU5" s="206"/>
      <c r="BAV5" s="206"/>
      <c r="BAW5" s="202"/>
      <c r="BAX5" s="202"/>
      <c r="BAY5" s="203"/>
      <c r="BAZ5" s="201"/>
      <c r="BBA5" s="201"/>
      <c r="BBB5" s="205"/>
      <c r="BBC5" s="206"/>
      <c r="BBD5" s="206"/>
      <c r="BBE5" s="202"/>
      <c r="BBF5" s="202"/>
      <c r="BBG5" s="203"/>
      <c r="BBH5" s="201"/>
      <c r="BBI5" s="201"/>
      <c r="BBJ5" s="205"/>
      <c r="BBK5" s="206"/>
      <c r="BBL5" s="206"/>
      <c r="BBM5" s="202"/>
      <c r="BBN5" s="202"/>
      <c r="BBO5" s="203"/>
      <c r="BBP5" s="201"/>
      <c r="BBQ5" s="201"/>
      <c r="BBR5" s="205"/>
      <c r="BBS5" s="206"/>
      <c r="BBT5" s="206"/>
      <c r="BBU5" s="202"/>
      <c r="BBV5" s="202"/>
      <c r="BBW5" s="203"/>
      <c r="BBX5" s="201"/>
      <c r="BBY5" s="201"/>
      <c r="BBZ5" s="205"/>
      <c r="BCA5" s="206"/>
      <c r="BCB5" s="206"/>
      <c r="BCC5" s="202"/>
      <c r="BCD5" s="202"/>
      <c r="BCE5" s="203"/>
      <c r="BCF5" s="201"/>
      <c r="BCG5" s="201"/>
      <c r="BCH5" s="205"/>
      <c r="BCI5" s="206"/>
      <c r="BCJ5" s="206"/>
      <c r="BCK5" s="202"/>
      <c r="BCL5" s="202"/>
      <c r="BCM5" s="203"/>
      <c r="BCN5" s="201"/>
      <c r="BCO5" s="201"/>
      <c r="BCP5" s="205"/>
      <c r="BCQ5" s="206"/>
      <c r="BCR5" s="206"/>
      <c r="BCS5" s="202"/>
      <c r="BCT5" s="202"/>
      <c r="BCU5" s="203"/>
      <c r="BCV5" s="201"/>
      <c r="BCW5" s="201"/>
      <c r="BCX5" s="205"/>
      <c r="BCY5" s="206"/>
      <c r="BCZ5" s="206"/>
      <c r="BDA5" s="202"/>
      <c r="BDB5" s="202"/>
      <c r="BDC5" s="203"/>
      <c r="BDD5" s="201"/>
      <c r="BDE5" s="201"/>
      <c r="BDF5" s="205"/>
      <c r="BDG5" s="206"/>
      <c r="BDH5" s="206"/>
      <c r="BDI5" s="202"/>
      <c r="BDJ5" s="202"/>
      <c r="BDK5" s="203"/>
      <c r="BDL5" s="201"/>
      <c r="BDM5" s="201"/>
      <c r="BDN5" s="205"/>
      <c r="BDO5" s="206"/>
      <c r="BDP5" s="206"/>
      <c r="BDQ5" s="202"/>
      <c r="BDR5" s="202"/>
      <c r="BDS5" s="203"/>
      <c r="BDT5" s="201"/>
      <c r="BDU5" s="201"/>
      <c r="BDV5" s="205"/>
      <c r="BDW5" s="206"/>
      <c r="BDX5" s="206"/>
      <c r="BDY5" s="202"/>
      <c r="BDZ5" s="202"/>
      <c r="BEA5" s="203"/>
      <c r="BEB5" s="201"/>
      <c r="BEC5" s="201"/>
      <c r="BED5" s="205"/>
      <c r="BEE5" s="206"/>
      <c r="BEF5" s="206"/>
      <c r="BEG5" s="202"/>
      <c r="BEH5" s="202"/>
      <c r="BEI5" s="203"/>
      <c r="BEJ5" s="201"/>
      <c r="BEK5" s="201"/>
      <c r="BEL5" s="205"/>
      <c r="BEM5" s="206"/>
      <c r="BEN5" s="206"/>
      <c r="BEO5" s="202"/>
      <c r="BEP5" s="202"/>
      <c r="BEQ5" s="203"/>
      <c r="BER5" s="201"/>
      <c r="BES5" s="201"/>
      <c r="BET5" s="205"/>
      <c r="BEU5" s="206"/>
      <c r="BEV5" s="206"/>
      <c r="BEW5" s="202"/>
      <c r="BEX5" s="202"/>
      <c r="BEY5" s="203"/>
      <c r="BEZ5" s="201"/>
      <c r="BFA5" s="201"/>
      <c r="BFB5" s="205"/>
      <c r="BFC5" s="206"/>
      <c r="BFD5" s="206"/>
      <c r="BFE5" s="202"/>
      <c r="BFF5" s="202"/>
      <c r="BFG5" s="203"/>
      <c r="BFH5" s="201"/>
      <c r="BFI5" s="201"/>
      <c r="BFJ5" s="205"/>
      <c r="BFK5" s="206"/>
      <c r="BFL5" s="206"/>
      <c r="BFM5" s="202"/>
      <c r="BFN5" s="202"/>
      <c r="BFO5" s="203"/>
      <c r="BFP5" s="201"/>
      <c r="BFQ5" s="201"/>
      <c r="BFR5" s="205"/>
      <c r="BFS5" s="206"/>
      <c r="BFT5" s="206"/>
      <c r="BFU5" s="202"/>
      <c r="BFV5" s="202"/>
      <c r="BFW5" s="203"/>
      <c r="BFX5" s="201"/>
      <c r="BFY5" s="201"/>
      <c r="BFZ5" s="205"/>
      <c r="BGA5" s="206"/>
      <c r="BGB5" s="206"/>
      <c r="BGC5" s="202"/>
      <c r="BGD5" s="202"/>
      <c r="BGE5" s="203"/>
      <c r="BGF5" s="201"/>
      <c r="BGG5" s="201"/>
      <c r="BGH5" s="205"/>
      <c r="BGI5" s="206"/>
      <c r="BGJ5" s="206"/>
      <c r="BGK5" s="202"/>
      <c r="BGL5" s="202"/>
      <c r="BGM5" s="203"/>
      <c r="BGN5" s="201"/>
      <c r="BGO5" s="201"/>
      <c r="BGP5" s="205"/>
      <c r="BGQ5" s="206"/>
      <c r="BGR5" s="206"/>
      <c r="BGS5" s="202"/>
      <c r="BGT5" s="202"/>
      <c r="BGU5" s="203"/>
      <c r="BGV5" s="201"/>
      <c r="BGW5" s="201"/>
      <c r="BGX5" s="205"/>
      <c r="BGY5" s="206"/>
      <c r="BGZ5" s="206"/>
      <c r="BHA5" s="202"/>
      <c r="BHB5" s="202"/>
      <c r="BHC5" s="203"/>
      <c r="BHD5" s="201"/>
      <c r="BHE5" s="201"/>
      <c r="BHF5" s="205"/>
      <c r="BHG5" s="206"/>
      <c r="BHH5" s="206"/>
      <c r="BHI5" s="202"/>
      <c r="BHJ5" s="202"/>
      <c r="BHK5" s="203"/>
      <c r="BHL5" s="201"/>
      <c r="BHM5" s="201"/>
      <c r="BHN5" s="205"/>
      <c r="BHO5" s="206"/>
      <c r="BHP5" s="206"/>
      <c r="BHQ5" s="202"/>
      <c r="BHR5" s="202"/>
      <c r="BHS5" s="203"/>
      <c r="BHT5" s="201"/>
      <c r="BHU5" s="201"/>
      <c r="BHV5" s="205"/>
      <c r="BHW5" s="206"/>
      <c r="BHX5" s="206"/>
      <c r="BHY5" s="202"/>
      <c r="BHZ5" s="202"/>
      <c r="BIA5" s="203"/>
      <c r="BIB5" s="201"/>
      <c r="BIC5" s="201"/>
      <c r="BID5" s="205"/>
      <c r="BIE5" s="206"/>
      <c r="BIF5" s="206"/>
      <c r="BIG5" s="202"/>
      <c r="BIH5" s="202"/>
      <c r="BII5" s="203"/>
      <c r="BIJ5" s="201"/>
      <c r="BIK5" s="201"/>
      <c r="BIL5" s="205"/>
      <c r="BIM5" s="206"/>
      <c r="BIN5" s="206"/>
      <c r="BIO5" s="202"/>
      <c r="BIP5" s="202"/>
      <c r="BIQ5" s="203"/>
      <c r="BIR5" s="201"/>
      <c r="BIS5" s="201"/>
      <c r="BIT5" s="205"/>
      <c r="BIU5" s="206"/>
      <c r="BIV5" s="206"/>
      <c r="BIW5" s="202"/>
      <c r="BIX5" s="202"/>
      <c r="BIY5" s="203"/>
      <c r="BIZ5" s="201"/>
      <c r="BJA5" s="201"/>
      <c r="BJB5" s="205"/>
      <c r="BJC5" s="206"/>
      <c r="BJD5" s="206"/>
      <c r="BJE5" s="202"/>
      <c r="BJF5" s="202"/>
      <c r="BJG5" s="203"/>
      <c r="BJH5" s="201"/>
      <c r="BJI5" s="201"/>
      <c r="BJJ5" s="205"/>
      <c r="BJK5" s="206"/>
      <c r="BJL5" s="206"/>
      <c r="BJM5" s="202"/>
      <c r="BJN5" s="202"/>
      <c r="BJO5" s="203"/>
      <c r="BJP5" s="201"/>
      <c r="BJQ5" s="201"/>
      <c r="BJR5" s="205"/>
      <c r="BJS5" s="206"/>
      <c r="BJT5" s="206"/>
      <c r="BJU5" s="202"/>
      <c r="BJV5" s="202"/>
      <c r="BJW5" s="203"/>
      <c r="BJX5" s="201"/>
      <c r="BJY5" s="201"/>
      <c r="BJZ5" s="205"/>
      <c r="BKA5" s="206"/>
      <c r="BKB5" s="206"/>
      <c r="BKC5" s="202"/>
      <c r="BKD5" s="202"/>
      <c r="BKE5" s="203"/>
      <c r="BKF5" s="201"/>
      <c r="BKG5" s="201"/>
      <c r="BKH5" s="205"/>
      <c r="BKI5" s="206"/>
      <c r="BKJ5" s="206"/>
      <c r="BKK5" s="202"/>
      <c r="BKL5" s="202"/>
      <c r="BKM5" s="203"/>
      <c r="BKN5" s="201"/>
      <c r="BKO5" s="201"/>
      <c r="BKP5" s="205"/>
      <c r="BKQ5" s="206"/>
      <c r="BKR5" s="206"/>
      <c r="BKS5" s="202"/>
      <c r="BKT5" s="202"/>
      <c r="BKU5" s="203"/>
      <c r="BKV5" s="201"/>
      <c r="BKW5" s="201"/>
      <c r="BKX5" s="205"/>
      <c r="BKY5" s="206"/>
      <c r="BKZ5" s="206"/>
      <c r="BLA5" s="202"/>
      <c r="BLB5" s="202"/>
      <c r="BLC5" s="203"/>
      <c r="BLD5" s="201"/>
      <c r="BLE5" s="201"/>
      <c r="BLF5" s="205"/>
      <c r="BLG5" s="206"/>
      <c r="BLH5" s="206"/>
      <c r="BLI5" s="202"/>
      <c r="BLJ5" s="202"/>
      <c r="BLK5" s="203"/>
      <c r="BLL5" s="201"/>
      <c r="BLM5" s="201"/>
      <c r="BLN5" s="205"/>
      <c r="BLO5" s="206"/>
      <c r="BLP5" s="206"/>
      <c r="BLQ5" s="202"/>
      <c r="BLR5" s="202"/>
      <c r="BLS5" s="203"/>
      <c r="BLT5" s="201"/>
      <c r="BLU5" s="201"/>
      <c r="BLV5" s="205"/>
      <c r="BLW5" s="206"/>
      <c r="BLX5" s="206"/>
      <c r="BLY5" s="202"/>
      <c r="BLZ5" s="202"/>
      <c r="BMA5" s="203"/>
      <c r="BMB5" s="201"/>
      <c r="BMC5" s="201"/>
      <c r="BMD5" s="205"/>
      <c r="BME5" s="206"/>
      <c r="BMF5" s="206"/>
      <c r="BMG5" s="202"/>
      <c r="BMH5" s="202"/>
      <c r="BMI5" s="203"/>
      <c r="BMJ5" s="201"/>
      <c r="BMK5" s="201"/>
      <c r="BML5" s="205"/>
      <c r="BMM5" s="206"/>
      <c r="BMN5" s="206"/>
      <c r="BMO5" s="202"/>
      <c r="BMP5" s="202"/>
      <c r="BMQ5" s="203"/>
      <c r="BMR5" s="201"/>
      <c r="BMS5" s="201"/>
      <c r="BMT5" s="205"/>
      <c r="BMU5" s="206"/>
      <c r="BMV5" s="206"/>
      <c r="BMW5" s="202"/>
      <c r="BMX5" s="202"/>
      <c r="BMY5" s="203"/>
      <c r="BMZ5" s="201"/>
      <c r="BNA5" s="201"/>
      <c r="BNB5" s="205"/>
      <c r="BNC5" s="206"/>
      <c r="BND5" s="206"/>
      <c r="BNE5" s="202"/>
      <c r="BNF5" s="202"/>
      <c r="BNG5" s="203"/>
      <c r="BNH5" s="201"/>
      <c r="BNI5" s="201"/>
      <c r="BNJ5" s="205"/>
      <c r="BNK5" s="206"/>
      <c r="BNL5" s="206"/>
      <c r="BNM5" s="202"/>
      <c r="BNN5" s="202"/>
      <c r="BNO5" s="203"/>
      <c r="BNP5" s="201"/>
      <c r="BNQ5" s="201"/>
      <c r="BNR5" s="205"/>
      <c r="BNS5" s="206"/>
      <c r="BNT5" s="206"/>
      <c r="BNU5" s="202"/>
      <c r="BNV5" s="202"/>
      <c r="BNW5" s="203"/>
      <c r="BNX5" s="201"/>
      <c r="BNY5" s="201"/>
      <c r="BNZ5" s="205"/>
      <c r="BOA5" s="206"/>
      <c r="BOB5" s="206"/>
      <c r="BOC5" s="202"/>
      <c r="BOD5" s="202"/>
      <c r="BOE5" s="203"/>
      <c r="BOF5" s="201"/>
      <c r="BOG5" s="201"/>
      <c r="BOH5" s="205"/>
      <c r="BOI5" s="206"/>
      <c r="BOJ5" s="206"/>
      <c r="BOK5" s="202"/>
      <c r="BOL5" s="202"/>
      <c r="BOM5" s="203"/>
      <c r="BON5" s="201"/>
      <c r="BOO5" s="201"/>
      <c r="BOP5" s="205"/>
      <c r="BOQ5" s="206"/>
      <c r="BOR5" s="206"/>
      <c r="BOS5" s="202"/>
      <c r="BOT5" s="202"/>
      <c r="BOU5" s="203"/>
      <c r="BOV5" s="201"/>
      <c r="BOW5" s="201"/>
      <c r="BOX5" s="205"/>
      <c r="BOY5" s="206"/>
      <c r="BOZ5" s="206"/>
      <c r="BPA5" s="202"/>
      <c r="BPB5" s="202"/>
      <c r="BPC5" s="203"/>
      <c r="BPD5" s="201"/>
      <c r="BPE5" s="201"/>
      <c r="BPF5" s="205"/>
      <c r="BPG5" s="206"/>
      <c r="BPH5" s="206"/>
      <c r="BPI5" s="202"/>
      <c r="BPJ5" s="202"/>
      <c r="BPK5" s="203"/>
      <c r="BPL5" s="201"/>
      <c r="BPM5" s="201"/>
      <c r="BPN5" s="205"/>
      <c r="BPO5" s="206"/>
      <c r="BPP5" s="206"/>
      <c r="BPQ5" s="202"/>
      <c r="BPR5" s="202"/>
      <c r="BPS5" s="203"/>
      <c r="BPT5" s="201"/>
      <c r="BPU5" s="201"/>
      <c r="BPV5" s="205"/>
      <c r="BPW5" s="206"/>
      <c r="BPX5" s="206"/>
      <c r="BPY5" s="202"/>
      <c r="BPZ5" s="202"/>
      <c r="BQA5" s="203"/>
      <c r="BQB5" s="201"/>
      <c r="BQC5" s="201"/>
      <c r="BQD5" s="205"/>
      <c r="BQE5" s="206"/>
      <c r="BQF5" s="206"/>
      <c r="BQG5" s="202"/>
      <c r="BQH5" s="202"/>
      <c r="BQI5" s="203"/>
      <c r="BQJ5" s="201"/>
      <c r="BQK5" s="201"/>
      <c r="BQL5" s="205"/>
      <c r="BQM5" s="206"/>
      <c r="BQN5" s="206"/>
      <c r="BQO5" s="202"/>
      <c r="BQP5" s="202"/>
      <c r="BQQ5" s="203"/>
      <c r="BQR5" s="201"/>
      <c r="BQS5" s="201"/>
      <c r="BQT5" s="205"/>
      <c r="BQU5" s="206"/>
      <c r="BQV5" s="206"/>
      <c r="BQW5" s="202"/>
      <c r="BQX5" s="202"/>
      <c r="BQY5" s="203"/>
      <c r="BQZ5" s="201"/>
      <c r="BRA5" s="201"/>
      <c r="BRB5" s="205"/>
      <c r="BRC5" s="206"/>
      <c r="BRD5" s="206"/>
      <c r="BRE5" s="202"/>
      <c r="BRF5" s="202"/>
      <c r="BRG5" s="203"/>
      <c r="BRH5" s="201"/>
      <c r="BRI5" s="201"/>
      <c r="BRJ5" s="205"/>
      <c r="BRK5" s="206"/>
      <c r="BRL5" s="206"/>
      <c r="BRM5" s="202"/>
      <c r="BRN5" s="202"/>
      <c r="BRO5" s="203"/>
      <c r="BRP5" s="201"/>
      <c r="BRQ5" s="201"/>
      <c r="BRR5" s="205"/>
      <c r="BRS5" s="206"/>
      <c r="BRT5" s="206"/>
      <c r="BRU5" s="202"/>
      <c r="BRV5" s="202"/>
      <c r="BRW5" s="203"/>
      <c r="BRX5" s="201"/>
      <c r="BRY5" s="201"/>
      <c r="BRZ5" s="205"/>
      <c r="BSA5" s="206"/>
      <c r="BSB5" s="206"/>
      <c r="BSC5" s="202"/>
      <c r="BSD5" s="202"/>
      <c r="BSE5" s="203"/>
      <c r="BSF5" s="201"/>
      <c r="BSG5" s="201"/>
      <c r="BSH5" s="205"/>
      <c r="BSI5" s="206"/>
      <c r="BSJ5" s="206"/>
      <c r="BSK5" s="202"/>
      <c r="BSL5" s="202"/>
      <c r="BSM5" s="203"/>
      <c r="BSN5" s="201"/>
      <c r="BSO5" s="201"/>
      <c r="BSP5" s="205"/>
      <c r="BSQ5" s="206"/>
      <c r="BSR5" s="206"/>
      <c r="BSS5" s="202"/>
      <c r="BST5" s="202"/>
      <c r="BSU5" s="203"/>
      <c r="BSV5" s="201"/>
      <c r="BSW5" s="201"/>
      <c r="BSX5" s="205"/>
      <c r="BSY5" s="206"/>
      <c r="BSZ5" s="206"/>
      <c r="BTA5" s="202"/>
      <c r="BTB5" s="202"/>
      <c r="BTC5" s="203"/>
      <c r="BTD5" s="201"/>
      <c r="BTE5" s="201"/>
      <c r="BTF5" s="205"/>
      <c r="BTG5" s="206"/>
      <c r="BTH5" s="206"/>
      <c r="BTI5" s="202"/>
      <c r="BTJ5" s="202"/>
      <c r="BTK5" s="203"/>
      <c r="BTL5" s="201"/>
      <c r="BTM5" s="201"/>
      <c r="BTN5" s="205"/>
      <c r="BTO5" s="206"/>
      <c r="BTP5" s="206"/>
      <c r="BTQ5" s="202"/>
      <c r="BTR5" s="202"/>
      <c r="BTS5" s="203"/>
      <c r="BTT5" s="201"/>
      <c r="BTU5" s="201"/>
      <c r="BTV5" s="205"/>
      <c r="BTW5" s="206"/>
      <c r="BTX5" s="206"/>
      <c r="BTY5" s="202"/>
      <c r="BTZ5" s="202"/>
      <c r="BUA5" s="203"/>
      <c r="BUB5" s="201"/>
      <c r="BUC5" s="201"/>
      <c r="BUD5" s="205"/>
      <c r="BUE5" s="206"/>
      <c r="BUF5" s="206"/>
      <c r="BUG5" s="202"/>
      <c r="BUH5" s="202"/>
      <c r="BUI5" s="203"/>
      <c r="BUJ5" s="201"/>
      <c r="BUK5" s="201"/>
      <c r="BUL5" s="205"/>
      <c r="BUM5" s="206"/>
      <c r="BUN5" s="206"/>
      <c r="BUO5" s="202"/>
      <c r="BUP5" s="202"/>
      <c r="BUQ5" s="203"/>
      <c r="BUR5" s="201"/>
      <c r="BUS5" s="201"/>
      <c r="BUT5" s="205"/>
      <c r="BUU5" s="206"/>
      <c r="BUV5" s="206"/>
      <c r="BUW5" s="202"/>
      <c r="BUX5" s="202"/>
      <c r="BUY5" s="203"/>
      <c r="BUZ5" s="201"/>
      <c r="BVA5" s="201"/>
      <c r="BVB5" s="205"/>
      <c r="BVC5" s="206"/>
      <c r="BVD5" s="206"/>
      <c r="BVE5" s="202"/>
      <c r="BVF5" s="202"/>
      <c r="BVG5" s="203"/>
      <c r="BVH5" s="201"/>
      <c r="BVI5" s="201"/>
      <c r="BVJ5" s="205"/>
      <c r="BVK5" s="206"/>
      <c r="BVL5" s="206"/>
      <c r="BVM5" s="202"/>
      <c r="BVN5" s="202"/>
      <c r="BVO5" s="203"/>
      <c r="BVP5" s="201"/>
      <c r="BVQ5" s="201"/>
      <c r="BVR5" s="205"/>
      <c r="BVS5" s="206"/>
      <c r="BVT5" s="206"/>
      <c r="BVU5" s="202"/>
      <c r="BVV5" s="202"/>
      <c r="BVW5" s="203"/>
      <c r="BVX5" s="201"/>
      <c r="BVY5" s="201"/>
      <c r="BVZ5" s="205"/>
      <c r="BWA5" s="206"/>
      <c r="BWB5" s="206"/>
      <c r="BWC5" s="202"/>
      <c r="BWD5" s="202"/>
      <c r="BWE5" s="203"/>
      <c r="BWF5" s="201"/>
      <c r="BWG5" s="201"/>
      <c r="BWH5" s="205"/>
      <c r="BWI5" s="206"/>
      <c r="BWJ5" s="206"/>
      <c r="BWK5" s="202"/>
      <c r="BWL5" s="202"/>
      <c r="BWM5" s="203"/>
      <c r="BWN5" s="201"/>
      <c r="BWO5" s="201"/>
      <c r="BWP5" s="205"/>
      <c r="BWQ5" s="206"/>
      <c r="BWR5" s="206"/>
      <c r="BWS5" s="202"/>
      <c r="BWT5" s="202"/>
      <c r="BWU5" s="203"/>
      <c r="BWV5" s="201"/>
      <c r="BWW5" s="201"/>
      <c r="BWX5" s="205"/>
      <c r="BWY5" s="206"/>
      <c r="BWZ5" s="206"/>
      <c r="BXA5" s="202"/>
      <c r="BXB5" s="202"/>
      <c r="BXC5" s="203"/>
      <c r="BXD5" s="201"/>
      <c r="BXE5" s="201"/>
      <c r="BXF5" s="205"/>
      <c r="BXG5" s="206"/>
      <c r="BXH5" s="206"/>
      <c r="BXI5" s="202"/>
      <c r="BXJ5" s="202"/>
      <c r="BXK5" s="203"/>
      <c r="BXL5" s="201"/>
      <c r="BXM5" s="201"/>
      <c r="BXN5" s="205"/>
      <c r="BXO5" s="206"/>
      <c r="BXP5" s="206"/>
      <c r="BXQ5" s="202"/>
      <c r="BXR5" s="202"/>
      <c r="BXS5" s="203"/>
      <c r="BXT5" s="201"/>
      <c r="BXU5" s="201"/>
      <c r="BXV5" s="205"/>
      <c r="BXW5" s="206"/>
      <c r="BXX5" s="206"/>
      <c r="BXY5" s="202"/>
      <c r="BXZ5" s="202"/>
      <c r="BYA5" s="203"/>
      <c r="BYB5" s="201"/>
      <c r="BYC5" s="201"/>
      <c r="BYD5" s="205"/>
      <c r="BYE5" s="206"/>
      <c r="BYF5" s="206"/>
      <c r="BYG5" s="202"/>
      <c r="BYH5" s="202"/>
      <c r="BYI5" s="203"/>
      <c r="BYJ5" s="201"/>
      <c r="BYK5" s="201"/>
      <c r="BYL5" s="205"/>
      <c r="BYM5" s="206"/>
      <c r="BYN5" s="206"/>
      <c r="BYO5" s="202"/>
      <c r="BYP5" s="202"/>
      <c r="BYQ5" s="203"/>
      <c r="BYR5" s="201"/>
      <c r="BYS5" s="201"/>
      <c r="BYT5" s="205"/>
      <c r="BYU5" s="206"/>
      <c r="BYV5" s="206"/>
      <c r="BYW5" s="202"/>
      <c r="BYX5" s="202"/>
      <c r="BYY5" s="203"/>
      <c r="BYZ5" s="201"/>
      <c r="BZA5" s="201"/>
      <c r="BZB5" s="205"/>
      <c r="BZC5" s="206"/>
      <c r="BZD5" s="206"/>
      <c r="BZE5" s="202"/>
      <c r="BZF5" s="202"/>
      <c r="BZG5" s="203"/>
      <c r="BZH5" s="201"/>
      <c r="BZI5" s="201"/>
      <c r="BZJ5" s="205"/>
      <c r="BZK5" s="206"/>
      <c r="BZL5" s="206"/>
      <c r="BZM5" s="202"/>
      <c r="BZN5" s="202"/>
      <c r="BZO5" s="203"/>
      <c r="BZP5" s="201"/>
      <c r="BZQ5" s="201"/>
      <c r="BZR5" s="205"/>
      <c r="BZS5" s="206"/>
      <c r="BZT5" s="206"/>
      <c r="BZU5" s="202"/>
      <c r="BZV5" s="202"/>
      <c r="BZW5" s="203"/>
      <c r="BZX5" s="201"/>
      <c r="BZY5" s="201"/>
      <c r="BZZ5" s="205"/>
      <c r="CAA5" s="206"/>
      <c r="CAB5" s="206"/>
      <c r="CAC5" s="202"/>
      <c r="CAD5" s="202"/>
      <c r="CAE5" s="203"/>
      <c r="CAF5" s="201"/>
      <c r="CAG5" s="201"/>
      <c r="CAH5" s="205"/>
      <c r="CAI5" s="206"/>
      <c r="CAJ5" s="206"/>
      <c r="CAK5" s="202"/>
      <c r="CAL5" s="202"/>
      <c r="CAM5" s="203"/>
      <c r="CAN5" s="201"/>
      <c r="CAO5" s="201"/>
      <c r="CAP5" s="205"/>
      <c r="CAQ5" s="206"/>
      <c r="CAR5" s="206"/>
      <c r="CAS5" s="202"/>
      <c r="CAT5" s="202"/>
      <c r="CAU5" s="203"/>
      <c r="CAV5" s="201"/>
      <c r="CAW5" s="201"/>
      <c r="CAX5" s="205"/>
      <c r="CAY5" s="206"/>
      <c r="CAZ5" s="206"/>
      <c r="CBA5" s="202"/>
      <c r="CBB5" s="202"/>
      <c r="CBC5" s="203"/>
      <c r="CBD5" s="201"/>
      <c r="CBE5" s="201"/>
      <c r="CBF5" s="205"/>
      <c r="CBG5" s="206"/>
      <c r="CBH5" s="206"/>
      <c r="CBI5" s="202"/>
      <c r="CBJ5" s="202"/>
      <c r="CBK5" s="203"/>
      <c r="CBL5" s="201"/>
      <c r="CBM5" s="201"/>
      <c r="CBN5" s="205"/>
      <c r="CBO5" s="206"/>
      <c r="CBP5" s="206"/>
      <c r="CBQ5" s="202"/>
      <c r="CBR5" s="202"/>
      <c r="CBS5" s="203"/>
      <c r="CBT5" s="201"/>
      <c r="CBU5" s="201"/>
      <c r="CBV5" s="205"/>
      <c r="CBW5" s="206"/>
      <c r="CBX5" s="206"/>
      <c r="CBY5" s="202"/>
      <c r="CBZ5" s="202"/>
      <c r="CCA5" s="203"/>
      <c r="CCB5" s="201"/>
      <c r="CCC5" s="201"/>
      <c r="CCD5" s="205"/>
      <c r="CCE5" s="206"/>
      <c r="CCF5" s="206"/>
      <c r="CCG5" s="202"/>
      <c r="CCH5" s="202"/>
      <c r="CCI5" s="203"/>
      <c r="CCJ5" s="201"/>
      <c r="CCK5" s="201"/>
      <c r="CCL5" s="205"/>
      <c r="CCM5" s="206"/>
      <c r="CCN5" s="206"/>
      <c r="CCO5" s="202"/>
      <c r="CCP5" s="202"/>
      <c r="CCQ5" s="203"/>
      <c r="CCR5" s="201"/>
      <c r="CCS5" s="201"/>
      <c r="CCT5" s="205"/>
      <c r="CCU5" s="206"/>
      <c r="CCV5" s="206"/>
      <c r="CCW5" s="202"/>
      <c r="CCX5" s="202"/>
      <c r="CCY5" s="203"/>
      <c r="CCZ5" s="201"/>
      <c r="CDA5" s="201"/>
      <c r="CDB5" s="205"/>
      <c r="CDC5" s="206"/>
      <c r="CDD5" s="206"/>
      <c r="CDE5" s="202"/>
      <c r="CDF5" s="202"/>
      <c r="CDG5" s="203"/>
      <c r="CDH5" s="201"/>
      <c r="CDI5" s="201"/>
      <c r="CDJ5" s="205"/>
      <c r="CDK5" s="206"/>
      <c r="CDL5" s="206"/>
      <c r="CDM5" s="202"/>
      <c r="CDN5" s="202"/>
      <c r="CDO5" s="203"/>
      <c r="CDP5" s="201"/>
      <c r="CDQ5" s="201"/>
      <c r="CDR5" s="205"/>
      <c r="CDS5" s="206"/>
      <c r="CDT5" s="206"/>
      <c r="CDU5" s="202"/>
      <c r="CDV5" s="202"/>
      <c r="CDW5" s="203"/>
      <c r="CDX5" s="201"/>
      <c r="CDY5" s="201"/>
      <c r="CDZ5" s="205"/>
      <c r="CEA5" s="206"/>
      <c r="CEB5" s="206"/>
      <c r="CEC5" s="202"/>
      <c r="CED5" s="202"/>
      <c r="CEE5" s="203"/>
      <c r="CEF5" s="201"/>
      <c r="CEG5" s="201"/>
      <c r="CEH5" s="205"/>
      <c r="CEI5" s="206"/>
      <c r="CEJ5" s="206"/>
      <c r="CEK5" s="202"/>
      <c r="CEL5" s="202"/>
      <c r="CEM5" s="203"/>
      <c r="CEN5" s="201"/>
      <c r="CEO5" s="201"/>
      <c r="CEP5" s="205"/>
      <c r="CEQ5" s="206"/>
      <c r="CER5" s="206"/>
      <c r="CES5" s="202"/>
      <c r="CET5" s="202"/>
      <c r="CEU5" s="203"/>
      <c r="CEV5" s="201"/>
      <c r="CEW5" s="201"/>
      <c r="CEX5" s="205"/>
      <c r="CEY5" s="206"/>
      <c r="CEZ5" s="206"/>
      <c r="CFA5" s="202"/>
      <c r="CFB5" s="202"/>
      <c r="CFC5" s="203"/>
      <c r="CFD5" s="201"/>
      <c r="CFE5" s="201"/>
      <c r="CFF5" s="205"/>
      <c r="CFG5" s="206"/>
      <c r="CFH5" s="206"/>
      <c r="CFI5" s="202"/>
      <c r="CFJ5" s="202"/>
      <c r="CFK5" s="203"/>
      <c r="CFL5" s="201"/>
      <c r="CFM5" s="201"/>
      <c r="CFN5" s="205"/>
      <c r="CFO5" s="206"/>
      <c r="CFP5" s="206"/>
      <c r="CFQ5" s="202"/>
      <c r="CFR5" s="202"/>
      <c r="CFS5" s="203"/>
      <c r="CFT5" s="201"/>
      <c r="CFU5" s="201"/>
      <c r="CFV5" s="205"/>
      <c r="CFW5" s="206"/>
      <c r="CFX5" s="206"/>
      <c r="CFY5" s="202"/>
      <c r="CFZ5" s="202"/>
      <c r="CGA5" s="203"/>
      <c r="CGB5" s="201"/>
      <c r="CGC5" s="201"/>
      <c r="CGD5" s="205"/>
      <c r="CGE5" s="206"/>
      <c r="CGF5" s="206"/>
      <c r="CGG5" s="202"/>
      <c r="CGH5" s="202"/>
      <c r="CGI5" s="203"/>
      <c r="CGJ5" s="201"/>
      <c r="CGK5" s="201"/>
      <c r="CGL5" s="205"/>
      <c r="CGM5" s="206"/>
      <c r="CGN5" s="206"/>
      <c r="CGO5" s="202"/>
      <c r="CGP5" s="202"/>
      <c r="CGQ5" s="203"/>
      <c r="CGR5" s="201"/>
      <c r="CGS5" s="201"/>
      <c r="CGT5" s="205"/>
      <c r="CGU5" s="206"/>
      <c r="CGV5" s="206"/>
      <c r="CGW5" s="202"/>
      <c r="CGX5" s="202"/>
      <c r="CGY5" s="203"/>
      <c r="CGZ5" s="201"/>
      <c r="CHA5" s="201"/>
      <c r="CHB5" s="205"/>
      <c r="CHC5" s="206"/>
      <c r="CHD5" s="206"/>
      <c r="CHE5" s="202"/>
      <c r="CHF5" s="202"/>
      <c r="CHG5" s="203"/>
      <c r="CHH5" s="201"/>
      <c r="CHI5" s="201"/>
      <c r="CHJ5" s="205"/>
      <c r="CHK5" s="206"/>
      <c r="CHL5" s="206"/>
      <c r="CHM5" s="202"/>
      <c r="CHN5" s="202"/>
      <c r="CHO5" s="203"/>
      <c r="CHP5" s="201"/>
      <c r="CHQ5" s="201"/>
      <c r="CHR5" s="205"/>
      <c r="CHS5" s="206"/>
      <c r="CHT5" s="206"/>
      <c r="CHU5" s="202"/>
      <c r="CHV5" s="202"/>
      <c r="CHW5" s="203"/>
      <c r="CHX5" s="201"/>
      <c r="CHY5" s="201"/>
      <c r="CHZ5" s="205"/>
      <c r="CIA5" s="206"/>
      <c r="CIB5" s="206"/>
      <c r="CIC5" s="202"/>
      <c r="CID5" s="202"/>
      <c r="CIE5" s="203"/>
      <c r="CIF5" s="201"/>
      <c r="CIG5" s="201"/>
      <c r="CIH5" s="205"/>
      <c r="CII5" s="206"/>
      <c r="CIJ5" s="206"/>
      <c r="CIK5" s="202"/>
      <c r="CIL5" s="202"/>
      <c r="CIM5" s="203"/>
      <c r="CIN5" s="201"/>
      <c r="CIO5" s="201"/>
      <c r="CIP5" s="205"/>
      <c r="CIQ5" s="206"/>
      <c r="CIR5" s="206"/>
      <c r="CIS5" s="202"/>
      <c r="CIT5" s="202"/>
      <c r="CIU5" s="203"/>
      <c r="CIV5" s="201"/>
      <c r="CIW5" s="201"/>
      <c r="CIX5" s="205"/>
      <c r="CIY5" s="206"/>
      <c r="CIZ5" s="206"/>
      <c r="CJA5" s="202"/>
      <c r="CJB5" s="202"/>
      <c r="CJC5" s="203"/>
      <c r="CJD5" s="201"/>
      <c r="CJE5" s="201"/>
      <c r="CJF5" s="205"/>
      <c r="CJG5" s="206"/>
      <c r="CJH5" s="206"/>
      <c r="CJI5" s="202"/>
      <c r="CJJ5" s="202"/>
      <c r="CJK5" s="203"/>
      <c r="CJL5" s="201"/>
      <c r="CJM5" s="201"/>
      <c r="CJN5" s="205"/>
      <c r="CJO5" s="206"/>
      <c r="CJP5" s="206"/>
      <c r="CJQ5" s="202"/>
      <c r="CJR5" s="202"/>
      <c r="CJS5" s="203"/>
      <c r="CJT5" s="201"/>
      <c r="CJU5" s="201"/>
      <c r="CJV5" s="205"/>
      <c r="CJW5" s="206"/>
      <c r="CJX5" s="206"/>
      <c r="CJY5" s="202"/>
      <c r="CJZ5" s="202"/>
      <c r="CKA5" s="203"/>
      <c r="CKB5" s="201"/>
      <c r="CKC5" s="201"/>
      <c r="CKD5" s="205"/>
      <c r="CKE5" s="206"/>
      <c r="CKF5" s="206"/>
      <c r="CKG5" s="202"/>
      <c r="CKH5" s="202"/>
      <c r="CKI5" s="203"/>
      <c r="CKJ5" s="201"/>
      <c r="CKK5" s="201"/>
      <c r="CKL5" s="205"/>
      <c r="CKM5" s="206"/>
      <c r="CKN5" s="206"/>
      <c r="CKO5" s="202"/>
      <c r="CKP5" s="202"/>
      <c r="CKQ5" s="203"/>
      <c r="CKR5" s="201"/>
      <c r="CKS5" s="201"/>
      <c r="CKT5" s="205"/>
      <c r="CKU5" s="206"/>
      <c r="CKV5" s="206"/>
      <c r="CKW5" s="202"/>
      <c r="CKX5" s="202"/>
      <c r="CKY5" s="203"/>
      <c r="CKZ5" s="201"/>
      <c r="CLA5" s="201"/>
      <c r="CLB5" s="205"/>
      <c r="CLC5" s="206"/>
      <c r="CLD5" s="206"/>
      <c r="CLE5" s="202"/>
      <c r="CLF5" s="202"/>
      <c r="CLG5" s="203"/>
      <c r="CLH5" s="201"/>
      <c r="CLI5" s="201"/>
      <c r="CLJ5" s="205"/>
      <c r="CLK5" s="206"/>
      <c r="CLL5" s="206"/>
      <c r="CLM5" s="202"/>
      <c r="CLN5" s="202"/>
      <c r="CLO5" s="203"/>
      <c r="CLP5" s="201"/>
      <c r="CLQ5" s="201"/>
      <c r="CLR5" s="205"/>
      <c r="CLS5" s="206"/>
      <c r="CLT5" s="206"/>
      <c r="CLU5" s="202"/>
      <c r="CLV5" s="202"/>
      <c r="CLW5" s="203"/>
      <c r="CLX5" s="201"/>
      <c r="CLY5" s="201"/>
      <c r="CLZ5" s="205"/>
      <c r="CMA5" s="206"/>
      <c r="CMB5" s="206"/>
      <c r="CMC5" s="202"/>
      <c r="CMD5" s="202"/>
      <c r="CME5" s="203"/>
      <c r="CMF5" s="201"/>
      <c r="CMG5" s="201"/>
      <c r="CMH5" s="205"/>
      <c r="CMI5" s="206"/>
      <c r="CMJ5" s="206"/>
      <c r="CMK5" s="202"/>
      <c r="CML5" s="202"/>
      <c r="CMM5" s="203"/>
      <c r="CMN5" s="201"/>
      <c r="CMO5" s="201"/>
      <c r="CMP5" s="205"/>
      <c r="CMQ5" s="206"/>
      <c r="CMR5" s="206"/>
      <c r="CMS5" s="202"/>
      <c r="CMT5" s="202"/>
      <c r="CMU5" s="203"/>
      <c r="CMV5" s="201"/>
      <c r="CMW5" s="201"/>
      <c r="CMX5" s="205"/>
      <c r="CMY5" s="206"/>
      <c r="CMZ5" s="206"/>
      <c r="CNA5" s="202"/>
      <c r="CNB5" s="202"/>
      <c r="CNC5" s="203"/>
      <c r="CND5" s="201"/>
      <c r="CNE5" s="201"/>
      <c r="CNF5" s="205"/>
      <c r="CNG5" s="206"/>
      <c r="CNH5" s="206"/>
      <c r="CNI5" s="202"/>
      <c r="CNJ5" s="202"/>
      <c r="CNK5" s="203"/>
      <c r="CNL5" s="201"/>
      <c r="CNM5" s="201"/>
      <c r="CNN5" s="205"/>
      <c r="CNO5" s="206"/>
      <c r="CNP5" s="206"/>
      <c r="CNQ5" s="202"/>
      <c r="CNR5" s="202"/>
      <c r="CNS5" s="203"/>
      <c r="CNT5" s="201"/>
      <c r="CNU5" s="201"/>
      <c r="CNV5" s="205"/>
      <c r="CNW5" s="206"/>
      <c r="CNX5" s="206"/>
      <c r="CNY5" s="202"/>
      <c r="CNZ5" s="202"/>
      <c r="COA5" s="203"/>
      <c r="COB5" s="201"/>
      <c r="COC5" s="201"/>
      <c r="COD5" s="205"/>
      <c r="COE5" s="206"/>
      <c r="COF5" s="206"/>
      <c r="COG5" s="202"/>
      <c r="COH5" s="202"/>
      <c r="COI5" s="203"/>
      <c r="COJ5" s="201"/>
      <c r="COK5" s="201"/>
      <c r="COL5" s="205"/>
      <c r="COM5" s="206"/>
      <c r="CON5" s="206"/>
      <c r="COO5" s="202"/>
      <c r="COP5" s="202"/>
      <c r="COQ5" s="203"/>
      <c r="COR5" s="201"/>
      <c r="COS5" s="201"/>
      <c r="COT5" s="205"/>
      <c r="COU5" s="206"/>
      <c r="COV5" s="206"/>
      <c r="COW5" s="202"/>
      <c r="COX5" s="202"/>
      <c r="COY5" s="203"/>
      <c r="COZ5" s="201"/>
      <c r="CPA5" s="201"/>
      <c r="CPB5" s="205"/>
      <c r="CPC5" s="206"/>
      <c r="CPD5" s="206"/>
      <c r="CPE5" s="202"/>
      <c r="CPF5" s="202"/>
      <c r="CPG5" s="203"/>
      <c r="CPH5" s="201"/>
      <c r="CPI5" s="201"/>
      <c r="CPJ5" s="205"/>
      <c r="CPK5" s="206"/>
      <c r="CPL5" s="206"/>
      <c r="CPM5" s="202"/>
      <c r="CPN5" s="202"/>
      <c r="CPO5" s="203"/>
      <c r="CPP5" s="201"/>
      <c r="CPQ5" s="201"/>
      <c r="CPR5" s="205"/>
      <c r="CPS5" s="206"/>
      <c r="CPT5" s="206"/>
      <c r="CPU5" s="202"/>
      <c r="CPV5" s="202"/>
      <c r="CPW5" s="203"/>
      <c r="CPX5" s="201"/>
      <c r="CPY5" s="201"/>
      <c r="CPZ5" s="205"/>
      <c r="CQA5" s="206"/>
      <c r="CQB5" s="206"/>
      <c r="CQC5" s="202"/>
      <c r="CQD5" s="202"/>
      <c r="CQE5" s="203"/>
      <c r="CQF5" s="201"/>
      <c r="CQG5" s="201"/>
      <c r="CQH5" s="205"/>
      <c r="CQI5" s="206"/>
      <c r="CQJ5" s="206"/>
      <c r="CQK5" s="202"/>
      <c r="CQL5" s="202"/>
      <c r="CQM5" s="203"/>
      <c r="CQN5" s="201"/>
      <c r="CQO5" s="201"/>
      <c r="CQP5" s="205"/>
      <c r="CQQ5" s="206"/>
      <c r="CQR5" s="206"/>
      <c r="CQS5" s="202"/>
      <c r="CQT5" s="202"/>
      <c r="CQU5" s="203"/>
      <c r="CQV5" s="201"/>
      <c r="CQW5" s="201"/>
      <c r="CQX5" s="205"/>
      <c r="CQY5" s="206"/>
      <c r="CQZ5" s="206"/>
      <c r="CRA5" s="202"/>
      <c r="CRB5" s="202"/>
      <c r="CRC5" s="203"/>
      <c r="CRD5" s="201"/>
      <c r="CRE5" s="201"/>
      <c r="CRF5" s="205"/>
      <c r="CRG5" s="206"/>
      <c r="CRH5" s="206"/>
      <c r="CRI5" s="202"/>
      <c r="CRJ5" s="202"/>
      <c r="CRK5" s="203"/>
      <c r="CRL5" s="201"/>
      <c r="CRM5" s="201"/>
      <c r="CRN5" s="205"/>
      <c r="CRO5" s="206"/>
      <c r="CRP5" s="206"/>
      <c r="CRQ5" s="202"/>
      <c r="CRR5" s="202"/>
      <c r="CRS5" s="203"/>
      <c r="CRT5" s="201"/>
      <c r="CRU5" s="201"/>
      <c r="CRV5" s="205"/>
      <c r="CRW5" s="206"/>
      <c r="CRX5" s="206"/>
      <c r="CRY5" s="202"/>
      <c r="CRZ5" s="202"/>
      <c r="CSA5" s="203"/>
      <c r="CSB5" s="201"/>
      <c r="CSC5" s="201"/>
      <c r="CSD5" s="205"/>
      <c r="CSE5" s="206"/>
      <c r="CSF5" s="206"/>
      <c r="CSG5" s="202"/>
      <c r="CSH5" s="202"/>
      <c r="CSI5" s="203"/>
      <c r="CSJ5" s="201"/>
      <c r="CSK5" s="201"/>
      <c r="CSL5" s="205"/>
      <c r="CSM5" s="206"/>
      <c r="CSN5" s="206"/>
      <c r="CSO5" s="202"/>
      <c r="CSP5" s="202"/>
      <c r="CSQ5" s="203"/>
      <c r="CSR5" s="201"/>
      <c r="CSS5" s="201"/>
      <c r="CST5" s="205"/>
      <c r="CSU5" s="206"/>
      <c r="CSV5" s="206"/>
      <c r="CSW5" s="202"/>
      <c r="CSX5" s="202"/>
      <c r="CSY5" s="203"/>
      <c r="CSZ5" s="201"/>
      <c r="CTA5" s="201"/>
      <c r="CTB5" s="205"/>
      <c r="CTC5" s="206"/>
      <c r="CTD5" s="206"/>
      <c r="CTE5" s="202"/>
      <c r="CTF5" s="202"/>
      <c r="CTG5" s="203"/>
      <c r="CTH5" s="201"/>
      <c r="CTI5" s="201"/>
      <c r="CTJ5" s="205"/>
      <c r="CTK5" s="206"/>
      <c r="CTL5" s="206"/>
      <c r="CTM5" s="202"/>
      <c r="CTN5" s="202"/>
      <c r="CTO5" s="203"/>
      <c r="CTP5" s="201"/>
      <c r="CTQ5" s="201"/>
      <c r="CTR5" s="205"/>
      <c r="CTS5" s="206"/>
      <c r="CTT5" s="206"/>
      <c r="CTU5" s="202"/>
      <c r="CTV5" s="202"/>
      <c r="CTW5" s="203"/>
      <c r="CTX5" s="201"/>
      <c r="CTY5" s="201"/>
      <c r="CTZ5" s="205"/>
      <c r="CUA5" s="206"/>
      <c r="CUB5" s="206"/>
      <c r="CUC5" s="202"/>
      <c r="CUD5" s="202"/>
      <c r="CUE5" s="203"/>
      <c r="CUF5" s="201"/>
      <c r="CUG5" s="201"/>
      <c r="CUH5" s="205"/>
      <c r="CUI5" s="206"/>
      <c r="CUJ5" s="206"/>
      <c r="CUK5" s="202"/>
      <c r="CUL5" s="202"/>
      <c r="CUM5" s="203"/>
      <c r="CUN5" s="201"/>
      <c r="CUO5" s="201"/>
      <c r="CUP5" s="205"/>
      <c r="CUQ5" s="206"/>
      <c r="CUR5" s="206"/>
      <c r="CUS5" s="202"/>
      <c r="CUT5" s="202"/>
      <c r="CUU5" s="203"/>
      <c r="CUV5" s="201"/>
      <c r="CUW5" s="201"/>
      <c r="CUX5" s="205"/>
      <c r="CUY5" s="206"/>
      <c r="CUZ5" s="206"/>
      <c r="CVA5" s="202"/>
      <c r="CVB5" s="202"/>
      <c r="CVC5" s="203"/>
      <c r="CVD5" s="201"/>
      <c r="CVE5" s="201"/>
      <c r="CVF5" s="205"/>
      <c r="CVG5" s="206"/>
      <c r="CVH5" s="206"/>
      <c r="CVI5" s="202"/>
      <c r="CVJ5" s="202"/>
      <c r="CVK5" s="203"/>
      <c r="CVL5" s="201"/>
      <c r="CVM5" s="201"/>
      <c r="CVN5" s="205"/>
      <c r="CVO5" s="206"/>
      <c r="CVP5" s="206"/>
      <c r="CVQ5" s="202"/>
      <c r="CVR5" s="202"/>
      <c r="CVS5" s="203"/>
      <c r="CVT5" s="201"/>
      <c r="CVU5" s="201"/>
      <c r="CVV5" s="205"/>
      <c r="CVW5" s="206"/>
      <c r="CVX5" s="206"/>
      <c r="CVY5" s="202"/>
      <c r="CVZ5" s="202"/>
      <c r="CWA5" s="203"/>
      <c r="CWB5" s="201"/>
      <c r="CWC5" s="201"/>
      <c r="CWD5" s="205"/>
      <c r="CWE5" s="206"/>
      <c r="CWF5" s="206"/>
      <c r="CWG5" s="202"/>
      <c r="CWH5" s="202"/>
      <c r="CWI5" s="203"/>
      <c r="CWJ5" s="201"/>
      <c r="CWK5" s="201"/>
      <c r="CWL5" s="205"/>
      <c r="CWM5" s="206"/>
      <c r="CWN5" s="206"/>
      <c r="CWO5" s="202"/>
      <c r="CWP5" s="202"/>
      <c r="CWQ5" s="203"/>
      <c r="CWR5" s="201"/>
      <c r="CWS5" s="201"/>
      <c r="CWT5" s="205"/>
      <c r="CWU5" s="206"/>
      <c r="CWV5" s="206"/>
      <c r="CWW5" s="202"/>
      <c r="CWX5" s="202"/>
      <c r="CWY5" s="203"/>
      <c r="CWZ5" s="201"/>
      <c r="CXA5" s="201"/>
      <c r="CXB5" s="205"/>
      <c r="CXC5" s="206"/>
      <c r="CXD5" s="206"/>
      <c r="CXE5" s="202"/>
      <c r="CXF5" s="202"/>
      <c r="CXG5" s="203"/>
      <c r="CXH5" s="201"/>
      <c r="CXI5" s="201"/>
      <c r="CXJ5" s="205"/>
      <c r="CXK5" s="206"/>
      <c r="CXL5" s="206"/>
      <c r="CXM5" s="202"/>
      <c r="CXN5" s="202"/>
      <c r="CXO5" s="203"/>
      <c r="CXP5" s="201"/>
      <c r="CXQ5" s="201"/>
      <c r="CXR5" s="205"/>
      <c r="CXS5" s="206"/>
      <c r="CXT5" s="206"/>
      <c r="CXU5" s="202"/>
      <c r="CXV5" s="202"/>
      <c r="CXW5" s="203"/>
      <c r="CXX5" s="201"/>
      <c r="CXY5" s="201"/>
      <c r="CXZ5" s="205"/>
      <c r="CYA5" s="206"/>
      <c r="CYB5" s="206"/>
      <c r="CYC5" s="202"/>
      <c r="CYD5" s="202"/>
      <c r="CYE5" s="203"/>
      <c r="CYF5" s="201"/>
      <c r="CYG5" s="201"/>
      <c r="CYH5" s="205"/>
      <c r="CYI5" s="206"/>
      <c r="CYJ5" s="206"/>
      <c r="CYK5" s="202"/>
      <c r="CYL5" s="202"/>
      <c r="CYM5" s="203"/>
      <c r="CYN5" s="201"/>
      <c r="CYO5" s="201"/>
      <c r="CYP5" s="205"/>
      <c r="CYQ5" s="206"/>
      <c r="CYR5" s="206"/>
      <c r="CYS5" s="202"/>
      <c r="CYT5" s="202"/>
      <c r="CYU5" s="203"/>
      <c r="CYV5" s="201"/>
      <c r="CYW5" s="201"/>
      <c r="CYX5" s="205"/>
      <c r="CYY5" s="206"/>
      <c r="CYZ5" s="206"/>
      <c r="CZA5" s="202"/>
      <c r="CZB5" s="202"/>
      <c r="CZC5" s="203"/>
      <c r="CZD5" s="201"/>
      <c r="CZE5" s="201"/>
      <c r="CZF5" s="205"/>
      <c r="CZG5" s="206"/>
      <c r="CZH5" s="206"/>
      <c r="CZI5" s="202"/>
      <c r="CZJ5" s="202"/>
      <c r="CZK5" s="203"/>
      <c r="CZL5" s="201"/>
      <c r="CZM5" s="201"/>
      <c r="CZN5" s="205"/>
      <c r="CZO5" s="206"/>
      <c r="CZP5" s="206"/>
      <c r="CZQ5" s="202"/>
      <c r="CZR5" s="202"/>
      <c r="CZS5" s="203"/>
      <c r="CZT5" s="201"/>
      <c r="CZU5" s="201"/>
      <c r="CZV5" s="205"/>
      <c r="CZW5" s="206"/>
      <c r="CZX5" s="206"/>
      <c r="CZY5" s="202"/>
      <c r="CZZ5" s="202"/>
      <c r="DAA5" s="203"/>
      <c r="DAB5" s="201"/>
      <c r="DAC5" s="201"/>
      <c r="DAD5" s="205"/>
      <c r="DAE5" s="206"/>
      <c r="DAF5" s="206"/>
      <c r="DAG5" s="202"/>
      <c r="DAH5" s="202"/>
      <c r="DAI5" s="203"/>
      <c r="DAJ5" s="201"/>
      <c r="DAK5" s="201"/>
      <c r="DAL5" s="205"/>
      <c r="DAM5" s="206"/>
      <c r="DAN5" s="206"/>
      <c r="DAO5" s="202"/>
      <c r="DAP5" s="202"/>
      <c r="DAQ5" s="203"/>
      <c r="DAR5" s="201"/>
      <c r="DAS5" s="201"/>
      <c r="DAT5" s="205"/>
      <c r="DAU5" s="206"/>
      <c r="DAV5" s="206"/>
      <c r="DAW5" s="202"/>
      <c r="DAX5" s="202"/>
      <c r="DAY5" s="203"/>
      <c r="DAZ5" s="201"/>
      <c r="DBA5" s="201"/>
      <c r="DBB5" s="205"/>
      <c r="DBC5" s="206"/>
      <c r="DBD5" s="206"/>
      <c r="DBE5" s="202"/>
      <c r="DBF5" s="202"/>
      <c r="DBG5" s="203"/>
      <c r="DBH5" s="201"/>
      <c r="DBI5" s="201"/>
      <c r="DBJ5" s="205"/>
      <c r="DBK5" s="206"/>
      <c r="DBL5" s="206"/>
      <c r="DBM5" s="202"/>
      <c r="DBN5" s="202"/>
      <c r="DBO5" s="203"/>
      <c r="DBP5" s="201"/>
      <c r="DBQ5" s="201"/>
      <c r="DBR5" s="205"/>
      <c r="DBS5" s="206"/>
      <c r="DBT5" s="206"/>
      <c r="DBU5" s="202"/>
      <c r="DBV5" s="202"/>
      <c r="DBW5" s="203"/>
      <c r="DBX5" s="201"/>
      <c r="DBY5" s="201"/>
      <c r="DBZ5" s="205"/>
      <c r="DCA5" s="206"/>
      <c r="DCB5" s="206"/>
      <c r="DCC5" s="202"/>
      <c r="DCD5" s="202"/>
      <c r="DCE5" s="203"/>
      <c r="DCF5" s="201"/>
      <c r="DCG5" s="201"/>
      <c r="DCH5" s="205"/>
      <c r="DCI5" s="206"/>
      <c r="DCJ5" s="206"/>
      <c r="DCK5" s="202"/>
      <c r="DCL5" s="202"/>
      <c r="DCM5" s="203"/>
      <c r="DCN5" s="201"/>
      <c r="DCO5" s="201"/>
      <c r="DCP5" s="205"/>
      <c r="DCQ5" s="206"/>
      <c r="DCR5" s="206"/>
      <c r="DCS5" s="202"/>
      <c r="DCT5" s="202"/>
      <c r="DCU5" s="203"/>
      <c r="DCV5" s="201"/>
      <c r="DCW5" s="201"/>
      <c r="DCX5" s="205"/>
      <c r="DCY5" s="206"/>
      <c r="DCZ5" s="206"/>
      <c r="DDA5" s="202"/>
      <c r="DDB5" s="202"/>
      <c r="DDC5" s="203"/>
      <c r="DDD5" s="201"/>
      <c r="DDE5" s="201"/>
      <c r="DDF5" s="205"/>
      <c r="DDG5" s="206"/>
      <c r="DDH5" s="206"/>
      <c r="DDI5" s="202"/>
      <c r="DDJ5" s="202"/>
      <c r="DDK5" s="203"/>
      <c r="DDL5" s="201"/>
      <c r="DDM5" s="201"/>
      <c r="DDN5" s="205"/>
      <c r="DDO5" s="206"/>
      <c r="DDP5" s="206"/>
      <c r="DDQ5" s="202"/>
      <c r="DDR5" s="202"/>
      <c r="DDS5" s="203"/>
      <c r="DDT5" s="201"/>
      <c r="DDU5" s="201"/>
      <c r="DDV5" s="205"/>
      <c r="DDW5" s="206"/>
      <c r="DDX5" s="206"/>
      <c r="DDY5" s="202"/>
      <c r="DDZ5" s="202"/>
      <c r="DEA5" s="203"/>
      <c r="DEB5" s="201"/>
      <c r="DEC5" s="201"/>
      <c r="DED5" s="205"/>
      <c r="DEE5" s="206"/>
      <c r="DEF5" s="206"/>
      <c r="DEG5" s="202"/>
      <c r="DEH5" s="202"/>
      <c r="DEI5" s="203"/>
      <c r="DEJ5" s="201"/>
      <c r="DEK5" s="201"/>
      <c r="DEL5" s="205"/>
      <c r="DEM5" s="206"/>
      <c r="DEN5" s="206"/>
      <c r="DEO5" s="202"/>
      <c r="DEP5" s="202"/>
      <c r="DEQ5" s="203"/>
      <c r="DER5" s="201"/>
      <c r="DES5" s="201"/>
      <c r="DET5" s="205"/>
      <c r="DEU5" s="206"/>
      <c r="DEV5" s="206"/>
      <c r="DEW5" s="202"/>
      <c r="DEX5" s="202"/>
      <c r="DEY5" s="203"/>
      <c r="DEZ5" s="201"/>
      <c r="DFA5" s="201"/>
      <c r="DFB5" s="205"/>
      <c r="DFC5" s="206"/>
      <c r="DFD5" s="206"/>
      <c r="DFE5" s="202"/>
      <c r="DFF5" s="202"/>
      <c r="DFG5" s="203"/>
      <c r="DFH5" s="201"/>
      <c r="DFI5" s="201"/>
      <c r="DFJ5" s="205"/>
      <c r="DFK5" s="206"/>
      <c r="DFL5" s="206"/>
      <c r="DFM5" s="202"/>
      <c r="DFN5" s="202"/>
      <c r="DFO5" s="203"/>
      <c r="DFP5" s="201"/>
      <c r="DFQ5" s="201"/>
      <c r="DFR5" s="205"/>
      <c r="DFS5" s="206"/>
      <c r="DFT5" s="206"/>
      <c r="DFU5" s="202"/>
      <c r="DFV5" s="202"/>
      <c r="DFW5" s="203"/>
      <c r="DFX5" s="201"/>
      <c r="DFY5" s="201"/>
      <c r="DFZ5" s="205"/>
      <c r="DGA5" s="206"/>
      <c r="DGB5" s="206"/>
      <c r="DGC5" s="202"/>
      <c r="DGD5" s="202"/>
      <c r="DGE5" s="203"/>
      <c r="DGF5" s="201"/>
      <c r="DGG5" s="201"/>
      <c r="DGH5" s="205"/>
      <c r="DGI5" s="206"/>
      <c r="DGJ5" s="206"/>
      <c r="DGK5" s="202"/>
      <c r="DGL5" s="202"/>
      <c r="DGM5" s="203"/>
      <c r="DGN5" s="201"/>
      <c r="DGO5" s="201"/>
      <c r="DGP5" s="205"/>
      <c r="DGQ5" s="206"/>
      <c r="DGR5" s="206"/>
      <c r="DGS5" s="202"/>
      <c r="DGT5" s="202"/>
      <c r="DGU5" s="203"/>
      <c r="DGV5" s="201"/>
      <c r="DGW5" s="201"/>
      <c r="DGX5" s="205"/>
      <c r="DGY5" s="206"/>
      <c r="DGZ5" s="206"/>
      <c r="DHA5" s="202"/>
      <c r="DHB5" s="202"/>
      <c r="DHC5" s="203"/>
      <c r="DHD5" s="201"/>
      <c r="DHE5" s="201"/>
      <c r="DHF5" s="205"/>
      <c r="DHG5" s="206"/>
      <c r="DHH5" s="206"/>
      <c r="DHI5" s="202"/>
      <c r="DHJ5" s="202"/>
      <c r="DHK5" s="203"/>
      <c r="DHL5" s="201"/>
      <c r="DHM5" s="201"/>
      <c r="DHN5" s="205"/>
      <c r="DHO5" s="206"/>
      <c r="DHP5" s="206"/>
      <c r="DHQ5" s="202"/>
      <c r="DHR5" s="202"/>
      <c r="DHS5" s="203"/>
      <c r="DHT5" s="201"/>
      <c r="DHU5" s="201"/>
      <c r="DHV5" s="205"/>
      <c r="DHW5" s="206"/>
      <c r="DHX5" s="206"/>
      <c r="DHY5" s="202"/>
      <c r="DHZ5" s="202"/>
      <c r="DIA5" s="203"/>
      <c r="DIB5" s="201"/>
      <c r="DIC5" s="201"/>
      <c r="DID5" s="205"/>
      <c r="DIE5" s="206"/>
      <c r="DIF5" s="206"/>
      <c r="DIG5" s="202"/>
      <c r="DIH5" s="202"/>
      <c r="DII5" s="203"/>
      <c r="DIJ5" s="201"/>
      <c r="DIK5" s="201"/>
      <c r="DIL5" s="205"/>
      <c r="DIM5" s="206"/>
      <c r="DIN5" s="206"/>
      <c r="DIO5" s="202"/>
      <c r="DIP5" s="202"/>
      <c r="DIQ5" s="203"/>
      <c r="DIR5" s="201"/>
      <c r="DIS5" s="201"/>
      <c r="DIT5" s="205"/>
      <c r="DIU5" s="206"/>
      <c r="DIV5" s="206"/>
      <c r="DIW5" s="202"/>
      <c r="DIX5" s="202"/>
      <c r="DIY5" s="203"/>
      <c r="DIZ5" s="201"/>
      <c r="DJA5" s="201"/>
      <c r="DJB5" s="205"/>
      <c r="DJC5" s="206"/>
      <c r="DJD5" s="206"/>
      <c r="DJE5" s="202"/>
      <c r="DJF5" s="202"/>
      <c r="DJG5" s="203"/>
      <c r="DJH5" s="201"/>
      <c r="DJI5" s="201"/>
      <c r="DJJ5" s="205"/>
      <c r="DJK5" s="206"/>
      <c r="DJL5" s="206"/>
      <c r="DJM5" s="202"/>
      <c r="DJN5" s="202"/>
      <c r="DJO5" s="203"/>
      <c r="DJP5" s="201"/>
      <c r="DJQ5" s="201"/>
      <c r="DJR5" s="205"/>
      <c r="DJS5" s="206"/>
      <c r="DJT5" s="206"/>
      <c r="DJU5" s="202"/>
      <c r="DJV5" s="202"/>
      <c r="DJW5" s="203"/>
      <c r="DJX5" s="201"/>
      <c r="DJY5" s="201"/>
      <c r="DJZ5" s="205"/>
      <c r="DKA5" s="206"/>
      <c r="DKB5" s="206"/>
      <c r="DKC5" s="202"/>
      <c r="DKD5" s="202"/>
      <c r="DKE5" s="203"/>
      <c r="DKF5" s="201"/>
      <c r="DKG5" s="201"/>
      <c r="DKH5" s="205"/>
      <c r="DKI5" s="206"/>
      <c r="DKJ5" s="206"/>
      <c r="DKK5" s="202"/>
      <c r="DKL5" s="202"/>
      <c r="DKM5" s="203"/>
      <c r="DKN5" s="201"/>
      <c r="DKO5" s="201"/>
      <c r="DKP5" s="205"/>
      <c r="DKQ5" s="206"/>
      <c r="DKR5" s="206"/>
      <c r="DKS5" s="202"/>
      <c r="DKT5" s="202"/>
      <c r="DKU5" s="203"/>
      <c r="DKV5" s="201"/>
      <c r="DKW5" s="201"/>
      <c r="DKX5" s="205"/>
      <c r="DKY5" s="206"/>
      <c r="DKZ5" s="206"/>
      <c r="DLA5" s="202"/>
      <c r="DLB5" s="202"/>
      <c r="DLC5" s="203"/>
      <c r="DLD5" s="201"/>
      <c r="DLE5" s="201"/>
      <c r="DLF5" s="205"/>
      <c r="DLG5" s="206"/>
      <c r="DLH5" s="206"/>
      <c r="DLI5" s="202"/>
      <c r="DLJ5" s="202"/>
      <c r="DLK5" s="203"/>
      <c r="DLL5" s="201"/>
      <c r="DLM5" s="201"/>
      <c r="DLN5" s="205"/>
      <c r="DLO5" s="206"/>
      <c r="DLP5" s="206"/>
      <c r="DLQ5" s="202"/>
      <c r="DLR5" s="202"/>
      <c r="DLS5" s="203"/>
      <c r="DLT5" s="201"/>
      <c r="DLU5" s="201"/>
      <c r="DLV5" s="205"/>
      <c r="DLW5" s="206"/>
      <c r="DLX5" s="206"/>
      <c r="DLY5" s="202"/>
      <c r="DLZ5" s="202"/>
      <c r="DMA5" s="203"/>
      <c r="DMB5" s="201"/>
      <c r="DMC5" s="201"/>
      <c r="DMD5" s="205"/>
      <c r="DME5" s="206"/>
      <c r="DMF5" s="206"/>
      <c r="DMG5" s="202"/>
      <c r="DMH5" s="202"/>
      <c r="DMI5" s="203"/>
      <c r="DMJ5" s="201"/>
      <c r="DMK5" s="201"/>
      <c r="DML5" s="205"/>
      <c r="DMM5" s="206"/>
      <c r="DMN5" s="206"/>
      <c r="DMO5" s="202"/>
      <c r="DMP5" s="202"/>
      <c r="DMQ5" s="203"/>
      <c r="DMR5" s="201"/>
      <c r="DMS5" s="201"/>
      <c r="DMT5" s="205"/>
      <c r="DMU5" s="206"/>
      <c r="DMV5" s="206"/>
      <c r="DMW5" s="202"/>
      <c r="DMX5" s="202"/>
      <c r="DMY5" s="203"/>
      <c r="DMZ5" s="201"/>
      <c r="DNA5" s="201"/>
      <c r="DNB5" s="205"/>
      <c r="DNC5" s="206"/>
      <c r="DND5" s="206"/>
      <c r="DNE5" s="202"/>
      <c r="DNF5" s="202"/>
      <c r="DNG5" s="203"/>
      <c r="DNH5" s="201"/>
      <c r="DNI5" s="201"/>
      <c r="DNJ5" s="205"/>
      <c r="DNK5" s="206"/>
      <c r="DNL5" s="206"/>
      <c r="DNM5" s="202"/>
      <c r="DNN5" s="202"/>
      <c r="DNO5" s="203"/>
      <c r="DNP5" s="201"/>
      <c r="DNQ5" s="201"/>
      <c r="DNR5" s="205"/>
      <c r="DNS5" s="206"/>
      <c r="DNT5" s="206"/>
      <c r="DNU5" s="202"/>
      <c r="DNV5" s="202"/>
      <c r="DNW5" s="203"/>
      <c r="DNX5" s="201"/>
      <c r="DNY5" s="201"/>
      <c r="DNZ5" s="205"/>
      <c r="DOA5" s="206"/>
      <c r="DOB5" s="206"/>
      <c r="DOC5" s="202"/>
      <c r="DOD5" s="202"/>
      <c r="DOE5" s="203"/>
      <c r="DOF5" s="201"/>
      <c r="DOG5" s="201"/>
      <c r="DOH5" s="205"/>
      <c r="DOI5" s="206"/>
      <c r="DOJ5" s="206"/>
      <c r="DOK5" s="202"/>
      <c r="DOL5" s="202"/>
      <c r="DOM5" s="203"/>
      <c r="DON5" s="201"/>
      <c r="DOO5" s="201"/>
      <c r="DOP5" s="205"/>
      <c r="DOQ5" s="206"/>
      <c r="DOR5" s="206"/>
      <c r="DOS5" s="202"/>
      <c r="DOT5" s="202"/>
      <c r="DOU5" s="203"/>
      <c r="DOV5" s="201"/>
      <c r="DOW5" s="201"/>
      <c r="DOX5" s="205"/>
      <c r="DOY5" s="206"/>
      <c r="DOZ5" s="206"/>
      <c r="DPA5" s="202"/>
      <c r="DPB5" s="202"/>
      <c r="DPC5" s="203"/>
      <c r="DPD5" s="201"/>
      <c r="DPE5" s="201"/>
      <c r="DPF5" s="205"/>
      <c r="DPG5" s="206"/>
      <c r="DPH5" s="206"/>
      <c r="DPI5" s="202"/>
      <c r="DPJ5" s="202"/>
      <c r="DPK5" s="203"/>
      <c r="DPL5" s="201"/>
      <c r="DPM5" s="201"/>
      <c r="DPN5" s="205"/>
      <c r="DPO5" s="206"/>
      <c r="DPP5" s="206"/>
      <c r="DPQ5" s="202"/>
      <c r="DPR5" s="202"/>
      <c r="DPS5" s="203"/>
      <c r="DPT5" s="201"/>
      <c r="DPU5" s="201"/>
      <c r="DPV5" s="205"/>
      <c r="DPW5" s="206"/>
      <c r="DPX5" s="206"/>
      <c r="DPY5" s="202"/>
      <c r="DPZ5" s="202"/>
      <c r="DQA5" s="203"/>
      <c r="DQB5" s="201"/>
      <c r="DQC5" s="201"/>
      <c r="DQD5" s="205"/>
      <c r="DQE5" s="206"/>
      <c r="DQF5" s="206"/>
      <c r="DQG5" s="202"/>
      <c r="DQH5" s="202"/>
      <c r="DQI5" s="203"/>
      <c r="DQJ5" s="201"/>
      <c r="DQK5" s="201"/>
      <c r="DQL5" s="205"/>
      <c r="DQM5" s="206"/>
      <c r="DQN5" s="206"/>
      <c r="DQO5" s="202"/>
      <c r="DQP5" s="202"/>
      <c r="DQQ5" s="203"/>
      <c r="DQR5" s="201"/>
      <c r="DQS5" s="201"/>
      <c r="DQT5" s="205"/>
      <c r="DQU5" s="206"/>
      <c r="DQV5" s="206"/>
      <c r="DQW5" s="202"/>
      <c r="DQX5" s="202"/>
      <c r="DQY5" s="203"/>
      <c r="DQZ5" s="201"/>
      <c r="DRA5" s="201"/>
      <c r="DRB5" s="205"/>
      <c r="DRC5" s="206"/>
      <c r="DRD5" s="206"/>
      <c r="DRE5" s="202"/>
      <c r="DRF5" s="202"/>
      <c r="DRG5" s="203"/>
      <c r="DRH5" s="201"/>
      <c r="DRI5" s="201"/>
      <c r="DRJ5" s="205"/>
      <c r="DRK5" s="206"/>
      <c r="DRL5" s="206"/>
      <c r="DRM5" s="202"/>
      <c r="DRN5" s="202"/>
      <c r="DRO5" s="203"/>
      <c r="DRP5" s="201"/>
      <c r="DRQ5" s="201"/>
      <c r="DRR5" s="205"/>
      <c r="DRS5" s="206"/>
      <c r="DRT5" s="206"/>
      <c r="DRU5" s="202"/>
      <c r="DRV5" s="202"/>
      <c r="DRW5" s="203"/>
      <c r="DRX5" s="201"/>
      <c r="DRY5" s="201"/>
      <c r="DRZ5" s="205"/>
      <c r="DSA5" s="206"/>
      <c r="DSB5" s="206"/>
      <c r="DSC5" s="202"/>
      <c r="DSD5" s="202"/>
      <c r="DSE5" s="203"/>
      <c r="DSF5" s="201"/>
      <c r="DSG5" s="201"/>
      <c r="DSH5" s="205"/>
      <c r="DSI5" s="206"/>
      <c r="DSJ5" s="206"/>
      <c r="DSK5" s="202"/>
      <c r="DSL5" s="202"/>
      <c r="DSM5" s="203"/>
      <c r="DSN5" s="201"/>
      <c r="DSO5" s="201"/>
      <c r="DSP5" s="205"/>
      <c r="DSQ5" s="206"/>
      <c r="DSR5" s="206"/>
      <c r="DSS5" s="202"/>
      <c r="DST5" s="202"/>
      <c r="DSU5" s="203"/>
      <c r="DSV5" s="201"/>
      <c r="DSW5" s="201"/>
      <c r="DSX5" s="205"/>
      <c r="DSY5" s="206"/>
      <c r="DSZ5" s="206"/>
      <c r="DTA5" s="202"/>
      <c r="DTB5" s="202"/>
      <c r="DTC5" s="203"/>
      <c r="DTD5" s="201"/>
      <c r="DTE5" s="201"/>
      <c r="DTF5" s="205"/>
      <c r="DTG5" s="206"/>
      <c r="DTH5" s="206"/>
      <c r="DTI5" s="202"/>
      <c r="DTJ5" s="202"/>
      <c r="DTK5" s="203"/>
      <c r="DTL5" s="201"/>
      <c r="DTM5" s="201"/>
      <c r="DTN5" s="205"/>
      <c r="DTO5" s="206"/>
      <c r="DTP5" s="206"/>
      <c r="DTQ5" s="202"/>
      <c r="DTR5" s="202"/>
      <c r="DTS5" s="203"/>
      <c r="DTT5" s="201"/>
      <c r="DTU5" s="201"/>
      <c r="DTV5" s="205"/>
      <c r="DTW5" s="206"/>
      <c r="DTX5" s="206"/>
      <c r="DTY5" s="202"/>
      <c r="DTZ5" s="202"/>
      <c r="DUA5" s="203"/>
      <c r="DUB5" s="201"/>
      <c r="DUC5" s="201"/>
      <c r="DUD5" s="205"/>
      <c r="DUE5" s="206"/>
      <c r="DUF5" s="206"/>
      <c r="DUG5" s="202"/>
      <c r="DUH5" s="202"/>
      <c r="DUI5" s="203"/>
      <c r="DUJ5" s="201"/>
      <c r="DUK5" s="201"/>
      <c r="DUL5" s="205"/>
      <c r="DUM5" s="206"/>
      <c r="DUN5" s="206"/>
      <c r="DUO5" s="202"/>
      <c r="DUP5" s="202"/>
      <c r="DUQ5" s="203"/>
      <c r="DUR5" s="201"/>
      <c r="DUS5" s="201"/>
      <c r="DUT5" s="205"/>
      <c r="DUU5" s="206"/>
      <c r="DUV5" s="206"/>
      <c r="DUW5" s="202"/>
      <c r="DUX5" s="202"/>
      <c r="DUY5" s="203"/>
      <c r="DUZ5" s="201"/>
      <c r="DVA5" s="201"/>
      <c r="DVB5" s="205"/>
      <c r="DVC5" s="206"/>
      <c r="DVD5" s="206"/>
      <c r="DVE5" s="202"/>
      <c r="DVF5" s="202"/>
      <c r="DVG5" s="203"/>
      <c r="DVH5" s="201"/>
      <c r="DVI5" s="201"/>
      <c r="DVJ5" s="205"/>
      <c r="DVK5" s="206"/>
      <c r="DVL5" s="206"/>
      <c r="DVM5" s="202"/>
      <c r="DVN5" s="202"/>
      <c r="DVO5" s="203"/>
      <c r="DVP5" s="201"/>
      <c r="DVQ5" s="201"/>
      <c r="DVR5" s="205"/>
      <c r="DVS5" s="206"/>
      <c r="DVT5" s="206"/>
      <c r="DVU5" s="202"/>
      <c r="DVV5" s="202"/>
      <c r="DVW5" s="203"/>
      <c r="DVX5" s="201"/>
      <c r="DVY5" s="201"/>
      <c r="DVZ5" s="205"/>
      <c r="DWA5" s="206"/>
      <c r="DWB5" s="206"/>
      <c r="DWC5" s="202"/>
      <c r="DWD5" s="202"/>
      <c r="DWE5" s="203"/>
      <c r="DWF5" s="201"/>
      <c r="DWG5" s="201"/>
      <c r="DWH5" s="205"/>
      <c r="DWI5" s="206"/>
      <c r="DWJ5" s="206"/>
      <c r="DWK5" s="202"/>
      <c r="DWL5" s="202"/>
      <c r="DWM5" s="203"/>
      <c r="DWN5" s="201"/>
      <c r="DWO5" s="201"/>
      <c r="DWP5" s="205"/>
      <c r="DWQ5" s="206"/>
      <c r="DWR5" s="206"/>
      <c r="DWS5" s="202"/>
      <c r="DWT5" s="202"/>
      <c r="DWU5" s="203"/>
      <c r="DWV5" s="201"/>
      <c r="DWW5" s="201"/>
      <c r="DWX5" s="205"/>
      <c r="DWY5" s="206"/>
      <c r="DWZ5" s="206"/>
      <c r="DXA5" s="202"/>
      <c r="DXB5" s="202"/>
      <c r="DXC5" s="203"/>
      <c r="DXD5" s="201"/>
      <c r="DXE5" s="201"/>
      <c r="DXF5" s="205"/>
      <c r="DXG5" s="206"/>
      <c r="DXH5" s="206"/>
      <c r="DXI5" s="202"/>
      <c r="DXJ5" s="202"/>
      <c r="DXK5" s="203"/>
      <c r="DXL5" s="201"/>
      <c r="DXM5" s="201"/>
      <c r="DXN5" s="205"/>
      <c r="DXO5" s="206"/>
      <c r="DXP5" s="206"/>
      <c r="DXQ5" s="202"/>
      <c r="DXR5" s="202"/>
      <c r="DXS5" s="203"/>
      <c r="DXT5" s="201"/>
      <c r="DXU5" s="201"/>
      <c r="DXV5" s="205"/>
      <c r="DXW5" s="206"/>
      <c r="DXX5" s="206"/>
      <c r="DXY5" s="202"/>
      <c r="DXZ5" s="202"/>
      <c r="DYA5" s="203"/>
      <c r="DYB5" s="201"/>
      <c r="DYC5" s="201"/>
      <c r="DYD5" s="205"/>
      <c r="DYE5" s="206"/>
      <c r="DYF5" s="206"/>
      <c r="DYG5" s="202"/>
      <c r="DYH5" s="202"/>
      <c r="DYI5" s="203"/>
      <c r="DYJ5" s="201"/>
      <c r="DYK5" s="201"/>
      <c r="DYL5" s="205"/>
      <c r="DYM5" s="206"/>
      <c r="DYN5" s="206"/>
      <c r="DYO5" s="202"/>
      <c r="DYP5" s="202"/>
      <c r="DYQ5" s="203"/>
      <c r="DYR5" s="201"/>
      <c r="DYS5" s="201"/>
      <c r="DYT5" s="205"/>
      <c r="DYU5" s="206"/>
      <c r="DYV5" s="206"/>
      <c r="DYW5" s="202"/>
      <c r="DYX5" s="202"/>
      <c r="DYY5" s="203"/>
      <c r="DYZ5" s="201"/>
      <c r="DZA5" s="201"/>
      <c r="DZB5" s="205"/>
      <c r="DZC5" s="206"/>
      <c r="DZD5" s="206"/>
      <c r="DZE5" s="202"/>
      <c r="DZF5" s="202"/>
      <c r="DZG5" s="203"/>
      <c r="DZH5" s="201"/>
      <c r="DZI5" s="201"/>
      <c r="DZJ5" s="205"/>
      <c r="DZK5" s="206"/>
      <c r="DZL5" s="206"/>
      <c r="DZM5" s="202"/>
      <c r="DZN5" s="202"/>
      <c r="DZO5" s="203"/>
      <c r="DZP5" s="201"/>
      <c r="DZQ5" s="201"/>
      <c r="DZR5" s="205"/>
      <c r="DZS5" s="206"/>
      <c r="DZT5" s="206"/>
      <c r="DZU5" s="202"/>
      <c r="DZV5" s="202"/>
      <c r="DZW5" s="203"/>
      <c r="DZX5" s="201"/>
      <c r="DZY5" s="201"/>
      <c r="DZZ5" s="205"/>
      <c r="EAA5" s="206"/>
      <c r="EAB5" s="206"/>
      <c r="EAC5" s="202"/>
      <c r="EAD5" s="202"/>
      <c r="EAE5" s="203"/>
      <c r="EAF5" s="201"/>
      <c r="EAG5" s="201"/>
      <c r="EAH5" s="205"/>
      <c r="EAI5" s="206"/>
      <c r="EAJ5" s="206"/>
      <c r="EAK5" s="202"/>
      <c r="EAL5" s="202"/>
      <c r="EAM5" s="203"/>
      <c r="EAN5" s="201"/>
      <c r="EAO5" s="201"/>
      <c r="EAP5" s="205"/>
      <c r="EAQ5" s="206"/>
      <c r="EAR5" s="206"/>
      <c r="EAS5" s="202"/>
      <c r="EAT5" s="202"/>
      <c r="EAU5" s="203"/>
      <c r="EAV5" s="201"/>
      <c r="EAW5" s="201"/>
      <c r="EAX5" s="205"/>
      <c r="EAY5" s="206"/>
      <c r="EAZ5" s="206"/>
      <c r="EBA5" s="202"/>
      <c r="EBB5" s="202"/>
      <c r="EBC5" s="203"/>
      <c r="EBD5" s="201"/>
      <c r="EBE5" s="201"/>
      <c r="EBF5" s="205"/>
      <c r="EBG5" s="206"/>
      <c r="EBH5" s="206"/>
      <c r="EBI5" s="202"/>
      <c r="EBJ5" s="202"/>
      <c r="EBK5" s="203"/>
      <c r="EBL5" s="201"/>
      <c r="EBM5" s="201"/>
      <c r="EBN5" s="205"/>
      <c r="EBO5" s="206"/>
      <c r="EBP5" s="206"/>
      <c r="EBQ5" s="202"/>
      <c r="EBR5" s="202"/>
      <c r="EBS5" s="203"/>
      <c r="EBT5" s="201"/>
      <c r="EBU5" s="201"/>
      <c r="EBV5" s="205"/>
      <c r="EBW5" s="206"/>
      <c r="EBX5" s="206"/>
      <c r="EBY5" s="202"/>
      <c r="EBZ5" s="202"/>
      <c r="ECA5" s="203"/>
      <c r="ECB5" s="201"/>
      <c r="ECC5" s="201"/>
      <c r="ECD5" s="205"/>
      <c r="ECE5" s="206"/>
      <c r="ECF5" s="206"/>
      <c r="ECG5" s="202"/>
      <c r="ECH5" s="202"/>
      <c r="ECI5" s="203"/>
      <c r="ECJ5" s="201"/>
      <c r="ECK5" s="201"/>
      <c r="ECL5" s="205"/>
      <c r="ECM5" s="206"/>
      <c r="ECN5" s="206"/>
      <c r="ECO5" s="202"/>
      <c r="ECP5" s="202"/>
      <c r="ECQ5" s="203"/>
      <c r="ECR5" s="201"/>
      <c r="ECS5" s="201"/>
      <c r="ECT5" s="205"/>
      <c r="ECU5" s="206"/>
      <c r="ECV5" s="206"/>
      <c r="ECW5" s="202"/>
      <c r="ECX5" s="202"/>
      <c r="ECY5" s="203"/>
      <c r="ECZ5" s="201"/>
      <c r="EDA5" s="201"/>
      <c r="EDB5" s="205"/>
      <c r="EDC5" s="206"/>
      <c r="EDD5" s="206"/>
      <c r="EDE5" s="202"/>
      <c r="EDF5" s="202"/>
      <c r="EDG5" s="203"/>
      <c r="EDH5" s="201"/>
      <c r="EDI5" s="201"/>
      <c r="EDJ5" s="205"/>
      <c r="EDK5" s="206"/>
      <c r="EDL5" s="206"/>
      <c r="EDM5" s="202"/>
      <c r="EDN5" s="202"/>
      <c r="EDO5" s="203"/>
      <c r="EDP5" s="201"/>
      <c r="EDQ5" s="201"/>
      <c r="EDR5" s="205"/>
      <c r="EDS5" s="206"/>
      <c r="EDT5" s="206"/>
      <c r="EDU5" s="202"/>
      <c r="EDV5" s="202"/>
      <c r="EDW5" s="203"/>
      <c r="EDX5" s="201"/>
      <c r="EDY5" s="201"/>
      <c r="EDZ5" s="205"/>
      <c r="EEA5" s="206"/>
      <c r="EEB5" s="206"/>
      <c r="EEC5" s="202"/>
      <c r="EED5" s="202"/>
      <c r="EEE5" s="203"/>
      <c r="EEF5" s="201"/>
      <c r="EEG5" s="201"/>
      <c r="EEH5" s="205"/>
      <c r="EEI5" s="206"/>
      <c r="EEJ5" s="206"/>
      <c r="EEK5" s="202"/>
      <c r="EEL5" s="202"/>
      <c r="EEM5" s="203"/>
      <c r="EEN5" s="201"/>
      <c r="EEO5" s="201"/>
      <c r="EEP5" s="205"/>
      <c r="EEQ5" s="206"/>
      <c r="EER5" s="206"/>
      <c r="EES5" s="202"/>
      <c r="EET5" s="202"/>
      <c r="EEU5" s="203"/>
      <c r="EEV5" s="201"/>
      <c r="EEW5" s="201"/>
      <c r="EEX5" s="205"/>
      <c r="EEY5" s="206"/>
      <c r="EEZ5" s="206"/>
      <c r="EFA5" s="202"/>
      <c r="EFB5" s="202"/>
      <c r="EFC5" s="203"/>
      <c r="EFD5" s="201"/>
      <c r="EFE5" s="201"/>
      <c r="EFF5" s="205"/>
      <c r="EFG5" s="206"/>
      <c r="EFH5" s="206"/>
      <c r="EFI5" s="202"/>
      <c r="EFJ5" s="202"/>
      <c r="EFK5" s="203"/>
      <c r="EFL5" s="201"/>
      <c r="EFM5" s="201"/>
      <c r="EFN5" s="205"/>
      <c r="EFO5" s="206"/>
      <c r="EFP5" s="206"/>
      <c r="EFQ5" s="202"/>
      <c r="EFR5" s="202"/>
      <c r="EFS5" s="203"/>
      <c r="EFT5" s="201"/>
      <c r="EFU5" s="201"/>
      <c r="EFV5" s="205"/>
      <c r="EFW5" s="206"/>
      <c r="EFX5" s="206"/>
      <c r="EFY5" s="202"/>
      <c r="EFZ5" s="202"/>
      <c r="EGA5" s="203"/>
      <c r="EGB5" s="201"/>
      <c r="EGC5" s="201"/>
      <c r="EGD5" s="205"/>
      <c r="EGE5" s="206"/>
      <c r="EGF5" s="206"/>
      <c r="EGG5" s="202"/>
      <c r="EGH5" s="202"/>
      <c r="EGI5" s="203"/>
      <c r="EGJ5" s="201"/>
      <c r="EGK5" s="201"/>
      <c r="EGL5" s="205"/>
      <c r="EGM5" s="206"/>
      <c r="EGN5" s="206"/>
      <c r="EGO5" s="202"/>
      <c r="EGP5" s="202"/>
      <c r="EGQ5" s="203"/>
      <c r="EGR5" s="201"/>
      <c r="EGS5" s="201"/>
      <c r="EGT5" s="205"/>
      <c r="EGU5" s="206"/>
      <c r="EGV5" s="206"/>
      <c r="EGW5" s="202"/>
      <c r="EGX5" s="202"/>
      <c r="EGY5" s="203"/>
      <c r="EGZ5" s="201"/>
      <c r="EHA5" s="201"/>
      <c r="EHB5" s="205"/>
      <c r="EHC5" s="206"/>
      <c r="EHD5" s="206"/>
      <c r="EHE5" s="202"/>
      <c r="EHF5" s="202"/>
      <c r="EHG5" s="203"/>
      <c r="EHH5" s="201"/>
      <c r="EHI5" s="201"/>
      <c r="EHJ5" s="205"/>
      <c r="EHK5" s="206"/>
      <c r="EHL5" s="206"/>
      <c r="EHM5" s="202"/>
      <c r="EHN5" s="202"/>
      <c r="EHO5" s="203"/>
      <c r="EHP5" s="201"/>
      <c r="EHQ5" s="201"/>
      <c r="EHR5" s="205"/>
      <c r="EHS5" s="206"/>
      <c r="EHT5" s="206"/>
      <c r="EHU5" s="202"/>
      <c r="EHV5" s="202"/>
      <c r="EHW5" s="203"/>
      <c r="EHX5" s="201"/>
      <c r="EHY5" s="201"/>
      <c r="EHZ5" s="205"/>
      <c r="EIA5" s="206"/>
      <c r="EIB5" s="206"/>
      <c r="EIC5" s="202"/>
      <c r="EID5" s="202"/>
      <c r="EIE5" s="203"/>
      <c r="EIF5" s="201"/>
      <c r="EIG5" s="201"/>
      <c r="EIH5" s="205"/>
      <c r="EII5" s="206"/>
      <c r="EIJ5" s="206"/>
      <c r="EIK5" s="202"/>
      <c r="EIL5" s="202"/>
      <c r="EIM5" s="203"/>
      <c r="EIN5" s="201"/>
      <c r="EIO5" s="201"/>
      <c r="EIP5" s="205"/>
      <c r="EIQ5" s="206"/>
      <c r="EIR5" s="206"/>
      <c r="EIS5" s="202"/>
      <c r="EIT5" s="202"/>
      <c r="EIU5" s="203"/>
      <c r="EIV5" s="201"/>
      <c r="EIW5" s="201"/>
      <c r="EIX5" s="205"/>
      <c r="EIY5" s="206"/>
      <c r="EIZ5" s="206"/>
      <c r="EJA5" s="202"/>
      <c r="EJB5" s="202"/>
      <c r="EJC5" s="203"/>
      <c r="EJD5" s="201"/>
      <c r="EJE5" s="201"/>
      <c r="EJF5" s="205"/>
      <c r="EJG5" s="206"/>
      <c r="EJH5" s="206"/>
      <c r="EJI5" s="202"/>
      <c r="EJJ5" s="202"/>
      <c r="EJK5" s="203"/>
      <c r="EJL5" s="201"/>
      <c r="EJM5" s="201"/>
      <c r="EJN5" s="205"/>
      <c r="EJO5" s="206"/>
      <c r="EJP5" s="206"/>
      <c r="EJQ5" s="202"/>
      <c r="EJR5" s="202"/>
      <c r="EJS5" s="203"/>
      <c r="EJT5" s="201"/>
      <c r="EJU5" s="201"/>
      <c r="EJV5" s="205"/>
      <c r="EJW5" s="206"/>
      <c r="EJX5" s="206"/>
      <c r="EJY5" s="202"/>
      <c r="EJZ5" s="202"/>
      <c r="EKA5" s="203"/>
      <c r="EKB5" s="201"/>
      <c r="EKC5" s="201"/>
      <c r="EKD5" s="205"/>
      <c r="EKE5" s="206"/>
      <c r="EKF5" s="206"/>
      <c r="EKG5" s="202"/>
      <c r="EKH5" s="202"/>
      <c r="EKI5" s="203"/>
      <c r="EKJ5" s="201"/>
      <c r="EKK5" s="201"/>
      <c r="EKL5" s="205"/>
      <c r="EKM5" s="206"/>
      <c r="EKN5" s="206"/>
      <c r="EKO5" s="202"/>
      <c r="EKP5" s="202"/>
      <c r="EKQ5" s="203"/>
      <c r="EKR5" s="201"/>
      <c r="EKS5" s="201"/>
      <c r="EKT5" s="205"/>
      <c r="EKU5" s="206"/>
      <c r="EKV5" s="206"/>
      <c r="EKW5" s="202"/>
      <c r="EKX5" s="202"/>
      <c r="EKY5" s="203"/>
      <c r="EKZ5" s="201"/>
      <c r="ELA5" s="201"/>
      <c r="ELB5" s="205"/>
      <c r="ELC5" s="206"/>
      <c r="ELD5" s="206"/>
      <c r="ELE5" s="202"/>
      <c r="ELF5" s="202"/>
      <c r="ELG5" s="203"/>
      <c r="ELH5" s="201"/>
      <c r="ELI5" s="201"/>
      <c r="ELJ5" s="205"/>
      <c r="ELK5" s="206"/>
      <c r="ELL5" s="206"/>
      <c r="ELM5" s="202"/>
      <c r="ELN5" s="202"/>
      <c r="ELO5" s="203"/>
      <c r="ELP5" s="201"/>
      <c r="ELQ5" s="201"/>
      <c r="ELR5" s="205"/>
      <c r="ELS5" s="206"/>
      <c r="ELT5" s="206"/>
      <c r="ELU5" s="202"/>
      <c r="ELV5" s="202"/>
      <c r="ELW5" s="203"/>
      <c r="ELX5" s="201"/>
      <c r="ELY5" s="201"/>
      <c r="ELZ5" s="205"/>
      <c r="EMA5" s="206"/>
      <c r="EMB5" s="206"/>
      <c r="EMC5" s="202"/>
      <c r="EMD5" s="202"/>
      <c r="EME5" s="203"/>
      <c r="EMF5" s="201"/>
      <c r="EMG5" s="201"/>
      <c r="EMH5" s="205"/>
      <c r="EMI5" s="206"/>
      <c r="EMJ5" s="206"/>
      <c r="EMK5" s="202"/>
      <c r="EML5" s="202"/>
      <c r="EMM5" s="203"/>
      <c r="EMN5" s="201"/>
      <c r="EMO5" s="201"/>
      <c r="EMP5" s="205"/>
      <c r="EMQ5" s="206"/>
      <c r="EMR5" s="206"/>
      <c r="EMS5" s="202"/>
      <c r="EMT5" s="202"/>
      <c r="EMU5" s="203"/>
      <c r="EMV5" s="201"/>
      <c r="EMW5" s="201"/>
      <c r="EMX5" s="205"/>
      <c r="EMY5" s="206"/>
      <c r="EMZ5" s="206"/>
      <c r="ENA5" s="202"/>
      <c r="ENB5" s="202"/>
      <c r="ENC5" s="203"/>
      <c r="END5" s="201"/>
      <c r="ENE5" s="201"/>
      <c r="ENF5" s="205"/>
      <c r="ENG5" s="206"/>
      <c r="ENH5" s="206"/>
      <c r="ENI5" s="202"/>
      <c r="ENJ5" s="202"/>
      <c r="ENK5" s="203"/>
      <c r="ENL5" s="201"/>
      <c r="ENM5" s="201"/>
      <c r="ENN5" s="205"/>
      <c r="ENO5" s="206"/>
      <c r="ENP5" s="206"/>
      <c r="ENQ5" s="202"/>
      <c r="ENR5" s="202"/>
      <c r="ENS5" s="203"/>
      <c r="ENT5" s="201"/>
      <c r="ENU5" s="201"/>
      <c r="ENV5" s="205"/>
      <c r="ENW5" s="206"/>
      <c r="ENX5" s="206"/>
      <c r="ENY5" s="202"/>
      <c r="ENZ5" s="202"/>
      <c r="EOA5" s="203"/>
      <c r="EOB5" s="201"/>
      <c r="EOC5" s="201"/>
      <c r="EOD5" s="205"/>
      <c r="EOE5" s="206"/>
      <c r="EOF5" s="206"/>
      <c r="EOG5" s="202"/>
      <c r="EOH5" s="202"/>
      <c r="EOI5" s="203"/>
      <c r="EOJ5" s="201"/>
      <c r="EOK5" s="201"/>
      <c r="EOL5" s="205"/>
      <c r="EOM5" s="206"/>
      <c r="EON5" s="206"/>
      <c r="EOO5" s="202"/>
      <c r="EOP5" s="202"/>
      <c r="EOQ5" s="203"/>
      <c r="EOR5" s="201"/>
      <c r="EOS5" s="201"/>
      <c r="EOT5" s="205"/>
      <c r="EOU5" s="206"/>
      <c r="EOV5" s="206"/>
      <c r="EOW5" s="202"/>
      <c r="EOX5" s="202"/>
      <c r="EOY5" s="203"/>
      <c r="EOZ5" s="201"/>
      <c r="EPA5" s="201"/>
      <c r="EPB5" s="205"/>
      <c r="EPC5" s="206"/>
      <c r="EPD5" s="206"/>
      <c r="EPE5" s="202"/>
      <c r="EPF5" s="202"/>
      <c r="EPG5" s="203"/>
      <c r="EPH5" s="201"/>
      <c r="EPI5" s="201"/>
      <c r="EPJ5" s="205"/>
      <c r="EPK5" s="206"/>
      <c r="EPL5" s="206"/>
      <c r="EPM5" s="202"/>
      <c r="EPN5" s="202"/>
      <c r="EPO5" s="203"/>
      <c r="EPP5" s="201"/>
      <c r="EPQ5" s="201"/>
      <c r="EPR5" s="205"/>
      <c r="EPS5" s="206"/>
      <c r="EPT5" s="206"/>
      <c r="EPU5" s="202"/>
      <c r="EPV5" s="202"/>
      <c r="EPW5" s="203"/>
      <c r="EPX5" s="201"/>
      <c r="EPY5" s="201"/>
      <c r="EPZ5" s="205"/>
      <c r="EQA5" s="206"/>
      <c r="EQB5" s="206"/>
      <c r="EQC5" s="202"/>
      <c r="EQD5" s="202"/>
      <c r="EQE5" s="203"/>
      <c r="EQF5" s="201"/>
      <c r="EQG5" s="201"/>
      <c r="EQH5" s="205"/>
      <c r="EQI5" s="206"/>
      <c r="EQJ5" s="206"/>
      <c r="EQK5" s="202"/>
      <c r="EQL5" s="202"/>
      <c r="EQM5" s="203"/>
      <c r="EQN5" s="201"/>
      <c r="EQO5" s="201"/>
      <c r="EQP5" s="205"/>
      <c r="EQQ5" s="206"/>
      <c r="EQR5" s="206"/>
      <c r="EQS5" s="202"/>
      <c r="EQT5" s="202"/>
      <c r="EQU5" s="203"/>
      <c r="EQV5" s="201"/>
      <c r="EQW5" s="201"/>
      <c r="EQX5" s="205"/>
      <c r="EQY5" s="206"/>
      <c r="EQZ5" s="206"/>
      <c r="ERA5" s="202"/>
      <c r="ERB5" s="202"/>
      <c r="ERC5" s="203"/>
      <c r="ERD5" s="201"/>
      <c r="ERE5" s="201"/>
      <c r="ERF5" s="205"/>
      <c r="ERG5" s="206"/>
      <c r="ERH5" s="206"/>
      <c r="ERI5" s="202"/>
      <c r="ERJ5" s="202"/>
      <c r="ERK5" s="203"/>
      <c r="ERL5" s="201"/>
      <c r="ERM5" s="201"/>
      <c r="ERN5" s="205"/>
      <c r="ERO5" s="206"/>
      <c r="ERP5" s="206"/>
      <c r="ERQ5" s="202"/>
      <c r="ERR5" s="202"/>
      <c r="ERS5" s="203"/>
      <c r="ERT5" s="201"/>
      <c r="ERU5" s="201"/>
      <c r="ERV5" s="205"/>
      <c r="ERW5" s="206"/>
      <c r="ERX5" s="206"/>
      <c r="ERY5" s="202"/>
      <c r="ERZ5" s="202"/>
      <c r="ESA5" s="203"/>
      <c r="ESB5" s="201"/>
      <c r="ESC5" s="201"/>
      <c r="ESD5" s="205"/>
      <c r="ESE5" s="206"/>
      <c r="ESF5" s="206"/>
      <c r="ESG5" s="202"/>
      <c r="ESH5" s="202"/>
      <c r="ESI5" s="203"/>
      <c r="ESJ5" s="201"/>
      <c r="ESK5" s="201"/>
      <c r="ESL5" s="205"/>
      <c r="ESM5" s="206"/>
      <c r="ESN5" s="206"/>
      <c r="ESO5" s="202"/>
      <c r="ESP5" s="202"/>
      <c r="ESQ5" s="203"/>
      <c r="ESR5" s="201"/>
      <c r="ESS5" s="201"/>
      <c r="EST5" s="205"/>
      <c r="ESU5" s="206"/>
      <c r="ESV5" s="206"/>
      <c r="ESW5" s="202"/>
      <c r="ESX5" s="202"/>
      <c r="ESY5" s="203"/>
      <c r="ESZ5" s="201"/>
      <c r="ETA5" s="201"/>
      <c r="ETB5" s="205"/>
      <c r="ETC5" s="206"/>
      <c r="ETD5" s="206"/>
      <c r="ETE5" s="202"/>
      <c r="ETF5" s="202"/>
      <c r="ETG5" s="203"/>
      <c r="ETH5" s="201"/>
      <c r="ETI5" s="201"/>
      <c r="ETJ5" s="205"/>
      <c r="ETK5" s="206"/>
      <c r="ETL5" s="206"/>
      <c r="ETM5" s="202"/>
      <c r="ETN5" s="202"/>
      <c r="ETO5" s="203"/>
      <c r="ETP5" s="201"/>
      <c r="ETQ5" s="201"/>
      <c r="ETR5" s="205"/>
      <c r="ETS5" s="206"/>
      <c r="ETT5" s="206"/>
      <c r="ETU5" s="202"/>
      <c r="ETV5" s="202"/>
      <c r="ETW5" s="203"/>
      <c r="ETX5" s="201"/>
      <c r="ETY5" s="201"/>
      <c r="ETZ5" s="205"/>
      <c r="EUA5" s="206"/>
      <c r="EUB5" s="206"/>
      <c r="EUC5" s="202"/>
      <c r="EUD5" s="202"/>
      <c r="EUE5" s="203"/>
      <c r="EUF5" s="201"/>
      <c r="EUG5" s="201"/>
      <c r="EUH5" s="205"/>
      <c r="EUI5" s="206"/>
      <c r="EUJ5" s="206"/>
      <c r="EUK5" s="202"/>
      <c r="EUL5" s="202"/>
      <c r="EUM5" s="203"/>
      <c r="EUN5" s="201"/>
      <c r="EUO5" s="201"/>
      <c r="EUP5" s="205"/>
      <c r="EUQ5" s="206"/>
      <c r="EUR5" s="206"/>
      <c r="EUS5" s="202"/>
      <c r="EUT5" s="202"/>
      <c r="EUU5" s="203"/>
      <c r="EUV5" s="201"/>
      <c r="EUW5" s="201"/>
      <c r="EUX5" s="205"/>
      <c r="EUY5" s="206"/>
      <c r="EUZ5" s="206"/>
      <c r="EVA5" s="202"/>
      <c r="EVB5" s="202"/>
      <c r="EVC5" s="203"/>
      <c r="EVD5" s="201"/>
      <c r="EVE5" s="201"/>
      <c r="EVF5" s="205"/>
      <c r="EVG5" s="206"/>
      <c r="EVH5" s="206"/>
      <c r="EVI5" s="202"/>
      <c r="EVJ5" s="202"/>
      <c r="EVK5" s="203"/>
      <c r="EVL5" s="201"/>
      <c r="EVM5" s="201"/>
      <c r="EVN5" s="205"/>
      <c r="EVO5" s="206"/>
      <c r="EVP5" s="206"/>
      <c r="EVQ5" s="202"/>
      <c r="EVR5" s="202"/>
      <c r="EVS5" s="203"/>
      <c r="EVT5" s="201"/>
      <c r="EVU5" s="201"/>
      <c r="EVV5" s="205"/>
      <c r="EVW5" s="206"/>
      <c r="EVX5" s="206"/>
      <c r="EVY5" s="202"/>
      <c r="EVZ5" s="202"/>
      <c r="EWA5" s="203"/>
      <c r="EWB5" s="201"/>
      <c r="EWC5" s="201"/>
      <c r="EWD5" s="205"/>
      <c r="EWE5" s="206"/>
      <c r="EWF5" s="206"/>
      <c r="EWG5" s="202"/>
      <c r="EWH5" s="202"/>
      <c r="EWI5" s="203"/>
      <c r="EWJ5" s="201"/>
      <c r="EWK5" s="201"/>
      <c r="EWL5" s="205"/>
      <c r="EWM5" s="206"/>
      <c r="EWN5" s="206"/>
      <c r="EWO5" s="202"/>
      <c r="EWP5" s="202"/>
      <c r="EWQ5" s="203"/>
      <c r="EWR5" s="201"/>
      <c r="EWS5" s="201"/>
      <c r="EWT5" s="205"/>
      <c r="EWU5" s="206"/>
      <c r="EWV5" s="206"/>
      <c r="EWW5" s="202"/>
      <c r="EWX5" s="202"/>
      <c r="EWY5" s="203"/>
      <c r="EWZ5" s="201"/>
      <c r="EXA5" s="201"/>
      <c r="EXB5" s="205"/>
      <c r="EXC5" s="206"/>
      <c r="EXD5" s="206"/>
      <c r="EXE5" s="202"/>
      <c r="EXF5" s="202"/>
      <c r="EXG5" s="203"/>
      <c r="EXH5" s="201"/>
      <c r="EXI5" s="201"/>
      <c r="EXJ5" s="205"/>
      <c r="EXK5" s="206"/>
      <c r="EXL5" s="206"/>
      <c r="EXM5" s="202"/>
      <c r="EXN5" s="202"/>
      <c r="EXO5" s="203"/>
      <c r="EXP5" s="201"/>
      <c r="EXQ5" s="201"/>
      <c r="EXR5" s="205"/>
      <c r="EXS5" s="206"/>
      <c r="EXT5" s="206"/>
      <c r="EXU5" s="202"/>
      <c r="EXV5" s="202"/>
      <c r="EXW5" s="203"/>
      <c r="EXX5" s="201"/>
      <c r="EXY5" s="201"/>
      <c r="EXZ5" s="205"/>
      <c r="EYA5" s="206"/>
      <c r="EYB5" s="206"/>
      <c r="EYC5" s="202"/>
      <c r="EYD5" s="202"/>
      <c r="EYE5" s="203"/>
      <c r="EYF5" s="201"/>
      <c r="EYG5" s="201"/>
      <c r="EYH5" s="205"/>
      <c r="EYI5" s="206"/>
      <c r="EYJ5" s="206"/>
      <c r="EYK5" s="202"/>
      <c r="EYL5" s="202"/>
      <c r="EYM5" s="203"/>
      <c r="EYN5" s="201"/>
      <c r="EYO5" s="201"/>
      <c r="EYP5" s="205"/>
      <c r="EYQ5" s="206"/>
      <c r="EYR5" s="206"/>
      <c r="EYS5" s="202"/>
      <c r="EYT5" s="202"/>
      <c r="EYU5" s="203"/>
      <c r="EYV5" s="201"/>
      <c r="EYW5" s="201"/>
      <c r="EYX5" s="205"/>
      <c r="EYY5" s="206"/>
      <c r="EYZ5" s="206"/>
      <c r="EZA5" s="202"/>
      <c r="EZB5" s="202"/>
      <c r="EZC5" s="203"/>
      <c r="EZD5" s="201"/>
      <c r="EZE5" s="201"/>
      <c r="EZF5" s="205"/>
      <c r="EZG5" s="206"/>
      <c r="EZH5" s="206"/>
      <c r="EZI5" s="202"/>
      <c r="EZJ5" s="202"/>
      <c r="EZK5" s="203"/>
      <c r="EZL5" s="201"/>
      <c r="EZM5" s="201"/>
      <c r="EZN5" s="205"/>
      <c r="EZO5" s="206"/>
      <c r="EZP5" s="206"/>
      <c r="EZQ5" s="202"/>
      <c r="EZR5" s="202"/>
      <c r="EZS5" s="203"/>
      <c r="EZT5" s="201"/>
      <c r="EZU5" s="201"/>
      <c r="EZV5" s="205"/>
      <c r="EZW5" s="206"/>
      <c r="EZX5" s="206"/>
      <c r="EZY5" s="202"/>
      <c r="EZZ5" s="202"/>
      <c r="FAA5" s="203"/>
      <c r="FAB5" s="201"/>
      <c r="FAC5" s="201"/>
      <c r="FAD5" s="205"/>
      <c r="FAE5" s="206"/>
      <c r="FAF5" s="206"/>
      <c r="FAG5" s="202"/>
      <c r="FAH5" s="202"/>
      <c r="FAI5" s="203"/>
      <c r="FAJ5" s="201"/>
      <c r="FAK5" s="201"/>
      <c r="FAL5" s="205"/>
      <c r="FAM5" s="206"/>
      <c r="FAN5" s="206"/>
      <c r="FAO5" s="202"/>
      <c r="FAP5" s="202"/>
      <c r="FAQ5" s="203"/>
      <c r="FAR5" s="201"/>
      <c r="FAS5" s="201"/>
      <c r="FAT5" s="205"/>
      <c r="FAU5" s="206"/>
      <c r="FAV5" s="206"/>
      <c r="FAW5" s="202"/>
      <c r="FAX5" s="202"/>
      <c r="FAY5" s="203"/>
      <c r="FAZ5" s="201"/>
      <c r="FBA5" s="201"/>
      <c r="FBB5" s="205"/>
      <c r="FBC5" s="206"/>
      <c r="FBD5" s="206"/>
      <c r="FBE5" s="202"/>
      <c r="FBF5" s="202"/>
      <c r="FBG5" s="203"/>
      <c r="FBH5" s="201"/>
      <c r="FBI5" s="201"/>
      <c r="FBJ5" s="205"/>
      <c r="FBK5" s="206"/>
      <c r="FBL5" s="206"/>
      <c r="FBM5" s="202"/>
      <c r="FBN5" s="202"/>
      <c r="FBO5" s="203"/>
      <c r="FBP5" s="201"/>
      <c r="FBQ5" s="201"/>
      <c r="FBR5" s="205"/>
      <c r="FBS5" s="206"/>
      <c r="FBT5" s="206"/>
      <c r="FBU5" s="202"/>
      <c r="FBV5" s="202"/>
      <c r="FBW5" s="203"/>
      <c r="FBX5" s="201"/>
      <c r="FBY5" s="201"/>
      <c r="FBZ5" s="205"/>
      <c r="FCA5" s="206"/>
      <c r="FCB5" s="206"/>
      <c r="FCC5" s="202"/>
      <c r="FCD5" s="202"/>
      <c r="FCE5" s="203"/>
      <c r="FCF5" s="201"/>
      <c r="FCG5" s="201"/>
      <c r="FCH5" s="205"/>
      <c r="FCI5" s="206"/>
      <c r="FCJ5" s="206"/>
      <c r="FCK5" s="202"/>
      <c r="FCL5" s="202"/>
      <c r="FCM5" s="203"/>
      <c r="FCN5" s="201"/>
      <c r="FCO5" s="201"/>
      <c r="FCP5" s="205"/>
      <c r="FCQ5" s="206"/>
      <c r="FCR5" s="206"/>
      <c r="FCS5" s="202"/>
      <c r="FCT5" s="202"/>
      <c r="FCU5" s="203"/>
      <c r="FCV5" s="201"/>
      <c r="FCW5" s="201"/>
      <c r="FCX5" s="205"/>
      <c r="FCY5" s="206"/>
      <c r="FCZ5" s="206"/>
      <c r="FDA5" s="202"/>
      <c r="FDB5" s="202"/>
      <c r="FDC5" s="203"/>
      <c r="FDD5" s="201"/>
      <c r="FDE5" s="201"/>
      <c r="FDF5" s="205"/>
      <c r="FDG5" s="206"/>
      <c r="FDH5" s="206"/>
      <c r="FDI5" s="202"/>
      <c r="FDJ5" s="202"/>
      <c r="FDK5" s="203"/>
      <c r="FDL5" s="201"/>
      <c r="FDM5" s="201"/>
      <c r="FDN5" s="205"/>
      <c r="FDO5" s="206"/>
      <c r="FDP5" s="206"/>
      <c r="FDQ5" s="202"/>
      <c r="FDR5" s="202"/>
      <c r="FDS5" s="203"/>
      <c r="FDT5" s="201"/>
      <c r="FDU5" s="201"/>
      <c r="FDV5" s="205"/>
      <c r="FDW5" s="206"/>
      <c r="FDX5" s="206"/>
      <c r="FDY5" s="202"/>
      <c r="FDZ5" s="202"/>
      <c r="FEA5" s="203"/>
      <c r="FEB5" s="201"/>
      <c r="FEC5" s="201"/>
      <c r="FED5" s="205"/>
      <c r="FEE5" s="206"/>
      <c r="FEF5" s="206"/>
      <c r="FEG5" s="202"/>
      <c r="FEH5" s="202"/>
      <c r="FEI5" s="203"/>
      <c r="FEJ5" s="201"/>
      <c r="FEK5" s="201"/>
      <c r="FEL5" s="205"/>
      <c r="FEM5" s="206"/>
      <c r="FEN5" s="206"/>
      <c r="FEO5" s="202"/>
      <c r="FEP5" s="202"/>
      <c r="FEQ5" s="203"/>
      <c r="FER5" s="201"/>
      <c r="FES5" s="201"/>
      <c r="FET5" s="205"/>
      <c r="FEU5" s="206"/>
      <c r="FEV5" s="206"/>
      <c r="FEW5" s="202"/>
      <c r="FEX5" s="202"/>
      <c r="FEY5" s="203"/>
      <c r="FEZ5" s="201"/>
      <c r="FFA5" s="201"/>
      <c r="FFB5" s="205"/>
      <c r="FFC5" s="206"/>
      <c r="FFD5" s="206"/>
      <c r="FFE5" s="202"/>
      <c r="FFF5" s="202"/>
      <c r="FFG5" s="203"/>
      <c r="FFH5" s="201"/>
      <c r="FFI5" s="201"/>
      <c r="FFJ5" s="205"/>
      <c r="FFK5" s="206"/>
      <c r="FFL5" s="206"/>
      <c r="FFM5" s="202"/>
      <c r="FFN5" s="202"/>
      <c r="FFO5" s="203"/>
      <c r="FFP5" s="201"/>
      <c r="FFQ5" s="201"/>
      <c r="FFR5" s="205"/>
      <c r="FFS5" s="206"/>
      <c r="FFT5" s="206"/>
      <c r="FFU5" s="202"/>
      <c r="FFV5" s="202"/>
      <c r="FFW5" s="203"/>
      <c r="FFX5" s="201"/>
      <c r="FFY5" s="201"/>
      <c r="FFZ5" s="205"/>
      <c r="FGA5" s="206"/>
      <c r="FGB5" s="206"/>
      <c r="FGC5" s="202"/>
      <c r="FGD5" s="202"/>
      <c r="FGE5" s="203"/>
      <c r="FGF5" s="201"/>
      <c r="FGG5" s="201"/>
      <c r="FGH5" s="205"/>
      <c r="FGI5" s="206"/>
      <c r="FGJ5" s="206"/>
      <c r="FGK5" s="202"/>
      <c r="FGL5" s="202"/>
      <c r="FGM5" s="203"/>
      <c r="FGN5" s="201"/>
      <c r="FGO5" s="201"/>
      <c r="FGP5" s="205"/>
      <c r="FGQ5" s="206"/>
      <c r="FGR5" s="206"/>
      <c r="FGS5" s="202"/>
      <c r="FGT5" s="202"/>
      <c r="FGU5" s="203"/>
      <c r="FGV5" s="201"/>
      <c r="FGW5" s="201"/>
      <c r="FGX5" s="205"/>
      <c r="FGY5" s="206"/>
      <c r="FGZ5" s="206"/>
      <c r="FHA5" s="202"/>
      <c r="FHB5" s="202"/>
      <c r="FHC5" s="203"/>
      <c r="FHD5" s="201"/>
      <c r="FHE5" s="201"/>
      <c r="FHF5" s="205"/>
      <c r="FHG5" s="206"/>
      <c r="FHH5" s="206"/>
      <c r="FHI5" s="202"/>
      <c r="FHJ5" s="202"/>
      <c r="FHK5" s="203"/>
      <c r="FHL5" s="201"/>
      <c r="FHM5" s="201"/>
      <c r="FHN5" s="205"/>
      <c r="FHO5" s="206"/>
      <c r="FHP5" s="206"/>
      <c r="FHQ5" s="202"/>
      <c r="FHR5" s="202"/>
      <c r="FHS5" s="203"/>
      <c r="FHT5" s="201"/>
      <c r="FHU5" s="201"/>
      <c r="FHV5" s="205"/>
      <c r="FHW5" s="206"/>
      <c r="FHX5" s="206"/>
      <c r="FHY5" s="202"/>
      <c r="FHZ5" s="202"/>
      <c r="FIA5" s="203"/>
      <c r="FIB5" s="201"/>
      <c r="FIC5" s="201"/>
      <c r="FID5" s="205"/>
      <c r="FIE5" s="206"/>
      <c r="FIF5" s="206"/>
      <c r="FIG5" s="202"/>
      <c r="FIH5" s="202"/>
      <c r="FII5" s="203"/>
      <c r="FIJ5" s="201"/>
      <c r="FIK5" s="201"/>
      <c r="FIL5" s="205"/>
      <c r="FIM5" s="206"/>
      <c r="FIN5" s="206"/>
      <c r="FIO5" s="202"/>
      <c r="FIP5" s="202"/>
      <c r="FIQ5" s="203"/>
      <c r="FIR5" s="201"/>
      <c r="FIS5" s="201"/>
      <c r="FIT5" s="205"/>
      <c r="FIU5" s="206"/>
      <c r="FIV5" s="206"/>
      <c r="FIW5" s="202"/>
      <c r="FIX5" s="202"/>
      <c r="FIY5" s="203"/>
      <c r="FIZ5" s="201"/>
      <c r="FJA5" s="201"/>
      <c r="FJB5" s="205"/>
      <c r="FJC5" s="206"/>
      <c r="FJD5" s="206"/>
      <c r="FJE5" s="202"/>
      <c r="FJF5" s="202"/>
      <c r="FJG5" s="203"/>
      <c r="FJH5" s="201"/>
      <c r="FJI5" s="201"/>
      <c r="FJJ5" s="205"/>
      <c r="FJK5" s="206"/>
      <c r="FJL5" s="206"/>
      <c r="FJM5" s="202"/>
      <c r="FJN5" s="202"/>
      <c r="FJO5" s="203"/>
      <c r="FJP5" s="201"/>
      <c r="FJQ5" s="201"/>
      <c r="FJR5" s="205"/>
      <c r="FJS5" s="206"/>
      <c r="FJT5" s="206"/>
      <c r="FJU5" s="202"/>
      <c r="FJV5" s="202"/>
      <c r="FJW5" s="203"/>
      <c r="FJX5" s="201"/>
      <c r="FJY5" s="201"/>
      <c r="FJZ5" s="205"/>
      <c r="FKA5" s="206"/>
      <c r="FKB5" s="206"/>
      <c r="FKC5" s="202"/>
      <c r="FKD5" s="202"/>
      <c r="FKE5" s="203"/>
      <c r="FKF5" s="201"/>
      <c r="FKG5" s="201"/>
      <c r="FKH5" s="205"/>
      <c r="FKI5" s="206"/>
      <c r="FKJ5" s="206"/>
      <c r="FKK5" s="202"/>
      <c r="FKL5" s="202"/>
      <c r="FKM5" s="203"/>
      <c r="FKN5" s="201"/>
      <c r="FKO5" s="201"/>
      <c r="FKP5" s="205"/>
      <c r="FKQ5" s="206"/>
      <c r="FKR5" s="206"/>
      <c r="FKS5" s="202"/>
      <c r="FKT5" s="202"/>
      <c r="FKU5" s="203"/>
      <c r="FKV5" s="201"/>
      <c r="FKW5" s="201"/>
      <c r="FKX5" s="205"/>
      <c r="FKY5" s="206"/>
      <c r="FKZ5" s="206"/>
      <c r="FLA5" s="202"/>
      <c r="FLB5" s="202"/>
      <c r="FLC5" s="203"/>
      <c r="FLD5" s="201"/>
      <c r="FLE5" s="201"/>
      <c r="FLF5" s="205"/>
      <c r="FLG5" s="206"/>
      <c r="FLH5" s="206"/>
      <c r="FLI5" s="202"/>
      <c r="FLJ5" s="202"/>
      <c r="FLK5" s="203"/>
      <c r="FLL5" s="201"/>
      <c r="FLM5" s="201"/>
      <c r="FLN5" s="205"/>
      <c r="FLO5" s="206"/>
      <c r="FLP5" s="206"/>
      <c r="FLQ5" s="202"/>
      <c r="FLR5" s="202"/>
      <c r="FLS5" s="203"/>
      <c r="FLT5" s="201"/>
      <c r="FLU5" s="201"/>
      <c r="FLV5" s="205"/>
      <c r="FLW5" s="206"/>
      <c r="FLX5" s="206"/>
      <c r="FLY5" s="202"/>
      <c r="FLZ5" s="202"/>
      <c r="FMA5" s="203"/>
      <c r="FMB5" s="201"/>
      <c r="FMC5" s="201"/>
      <c r="FMD5" s="205"/>
      <c r="FME5" s="206"/>
      <c r="FMF5" s="206"/>
      <c r="FMG5" s="202"/>
      <c r="FMH5" s="202"/>
      <c r="FMI5" s="203"/>
      <c r="FMJ5" s="201"/>
      <c r="FMK5" s="201"/>
      <c r="FML5" s="205"/>
      <c r="FMM5" s="206"/>
      <c r="FMN5" s="206"/>
      <c r="FMO5" s="202"/>
      <c r="FMP5" s="202"/>
      <c r="FMQ5" s="203"/>
      <c r="FMR5" s="201"/>
      <c r="FMS5" s="201"/>
      <c r="FMT5" s="205"/>
      <c r="FMU5" s="206"/>
      <c r="FMV5" s="206"/>
      <c r="FMW5" s="202"/>
      <c r="FMX5" s="202"/>
      <c r="FMY5" s="203"/>
      <c r="FMZ5" s="201"/>
      <c r="FNA5" s="201"/>
      <c r="FNB5" s="205"/>
      <c r="FNC5" s="206"/>
      <c r="FND5" s="206"/>
      <c r="FNE5" s="202"/>
      <c r="FNF5" s="202"/>
      <c r="FNG5" s="203"/>
      <c r="FNH5" s="201"/>
      <c r="FNI5" s="201"/>
      <c r="FNJ5" s="205"/>
      <c r="FNK5" s="206"/>
      <c r="FNL5" s="206"/>
      <c r="FNM5" s="202"/>
      <c r="FNN5" s="202"/>
      <c r="FNO5" s="203"/>
      <c r="FNP5" s="201"/>
      <c r="FNQ5" s="201"/>
      <c r="FNR5" s="205"/>
      <c r="FNS5" s="206"/>
      <c r="FNT5" s="206"/>
      <c r="FNU5" s="202"/>
      <c r="FNV5" s="202"/>
      <c r="FNW5" s="203"/>
      <c r="FNX5" s="201"/>
      <c r="FNY5" s="201"/>
      <c r="FNZ5" s="205"/>
      <c r="FOA5" s="206"/>
      <c r="FOB5" s="206"/>
      <c r="FOC5" s="202"/>
      <c r="FOD5" s="202"/>
      <c r="FOE5" s="203"/>
      <c r="FOF5" s="201"/>
      <c r="FOG5" s="201"/>
      <c r="FOH5" s="205"/>
      <c r="FOI5" s="206"/>
      <c r="FOJ5" s="206"/>
      <c r="FOK5" s="202"/>
      <c r="FOL5" s="202"/>
      <c r="FOM5" s="203"/>
      <c r="FON5" s="201"/>
      <c r="FOO5" s="201"/>
      <c r="FOP5" s="205"/>
      <c r="FOQ5" s="206"/>
      <c r="FOR5" s="206"/>
      <c r="FOS5" s="202"/>
      <c r="FOT5" s="202"/>
      <c r="FOU5" s="203"/>
      <c r="FOV5" s="201"/>
      <c r="FOW5" s="201"/>
      <c r="FOX5" s="205"/>
      <c r="FOY5" s="206"/>
      <c r="FOZ5" s="206"/>
      <c r="FPA5" s="202"/>
      <c r="FPB5" s="202"/>
      <c r="FPC5" s="203"/>
      <c r="FPD5" s="201"/>
      <c r="FPE5" s="201"/>
      <c r="FPF5" s="205"/>
      <c r="FPG5" s="206"/>
      <c r="FPH5" s="206"/>
      <c r="FPI5" s="202"/>
      <c r="FPJ5" s="202"/>
      <c r="FPK5" s="203"/>
      <c r="FPL5" s="201"/>
      <c r="FPM5" s="201"/>
      <c r="FPN5" s="205"/>
      <c r="FPO5" s="206"/>
      <c r="FPP5" s="206"/>
      <c r="FPQ5" s="202"/>
      <c r="FPR5" s="202"/>
      <c r="FPS5" s="203"/>
      <c r="FPT5" s="201"/>
      <c r="FPU5" s="201"/>
      <c r="FPV5" s="205"/>
      <c r="FPW5" s="206"/>
      <c r="FPX5" s="206"/>
      <c r="FPY5" s="202"/>
      <c r="FPZ5" s="202"/>
      <c r="FQA5" s="203"/>
      <c r="FQB5" s="201"/>
      <c r="FQC5" s="201"/>
      <c r="FQD5" s="205"/>
      <c r="FQE5" s="206"/>
      <c r="FQF5" s="206"/>
      <c r="FQG5" s="202"/>
      <c r="FQH5" s="202"/>
      <c r="FQI5" s="203"/>
      <c r="FQJ5" s="201"/>
      <c r="FQK5" s="201"/>
      <c r="FQL5" s="205"/>
      <c r="FQM5" s="206"/>
      <c r="FQN5" s="206"/>
      <c r="FQO5" s="202"/>
      <c r="FQP5" s="202"/>
      <c r="FQQ5" s="203"/>
      <c r="FQR5" s="201"/>
      <c r="FQS5" s="201"/>
      <c r="FQT5" s="205"/>
      <c r="FQU5" s="206"/>
      <c r="FQV5" s="206"/>
      <c r="FQW5" s="202"/>
      <c r="FQX5" s="202"/>
      <c r="FQY5" s="203"/>
      <c r="FQZ5" s="201"/>
      <c r="FRA5" s="201"/>
      <c r="FRB5" s="205"/>
      <c r="FRC5" s="206"/>
      <c r="FRD5" s="206"/>
      <c r="FRE5" s="202"/>
      <c r="FRF5" s="202"/>
      <c r="FRG5" s="203"/>
      <c r="FRH5" s="201"/>
      <c r="FRI5" s="201"/>
      <c r="FRJ5" s="205"/>
      <c r="FRK5" s="206"/>
      <c r="FRL5" s="206"/>
      <c r="FRM5" s="202"/>
      <c r="FRN5" s="202"/>
      <c r="FRO5" s="203"/>
      <c r="FRP5" s="201"/>
      <c r="FRQ5" s="201"/>
      <c r="FRR5" s="205"/>
      <c r="FRS5" s="206"/>
      <c r="FRT5" s="206"/>
      <c r="FRU5" s="202"/>
      <c r="FRV5" s="202"/>
      <c r="FRW5" s="203"/>
      <c r="FRX5" s="201"/>
      <c r="FRY5" s="201"/>
      <c r="FRZ5" s="205"/>
      <c r="FSA5" s="206"/>
      <c r="FSB5" s="206"/>
      <c r="FSC5" s="202"/>
      <c r="FSD5" s="202"/>
      <c r="FSE5" s="203"/>
      <c r="FSF5" s="201"/>
      <c r="FSG5" s="201"/>
      <c r="FSH5" s="205"/>
      <c r="FSI5" s="206"/>
      <c r="FSJ5" s="206"/>
      <c r="FSK5" s="202"/>
      <c r="FSL5" s="202"/>
      <c r="FSM5" s="203"/>
      <c r="FSN5" s="201"/>
      <c r="FSO5" s="201"/>
      <c r="FSP5" s="205"/>
      <c r="FSQ5" s="206"/>
      <c r="FSR5" s="206"/>
      <c r="FSS5" s="202"/>
      <c r="FST5" s="202"/>
      <c r="FSU5" s="203"/>
      <c r="FSV5" s="201"/>
      <c r="FSW5" s="201"/>
      <c r="FSX5" s="205"/>
      <c r="FSY5" s="206"/>
      <c r="FSZ5" s="206"/>
      <c r="FTA5" s="202"/>
      <c r="FTB5" s="202"/>
      <c r="FTC5" s="203"/>
      <c r="FTD5" s="201"/>
      <c r="FTE5" s="201"/>
      <c r="FTF5" s="205"/>
      <c r="FTG5" s="206"/>
      <c r="FTH5" s="206"/>
      <c r="FTI5" s="202"/>
      <c r="FTJ5" s="202"/>
      <c r="FTK5" s="203"/>
      <c r="FTL5" s="201"/>
      <c r="FTM5" s="201"/>
      <c r="FTN5" s="205"/>
      <c r="FTO5" s="206"/>
      <c r="FTP5" s="206"/>
      <c r="FTQ5" s="202"/>
      <c r="FTR5" s="202"/>
      <c r="FTS5" s="203"/>
      <c r="FTT5" s="201"/>
      <c r="FTU5" s="201"/>
      <c r="FTV5" s="205"/>
      <c r="FTW5" s="206"/>
      <c r="FTX5" s="206"/>
      <c r="FTY5" s="202"/>
      <c r="FTZ5" s="202"/>
      <c r="FUA5" s="203"/>
      <c r="FUB5" s="201"/>
      <c r="FUC5" s="201"/>
      <c r="FUD5" s="205"/>
      <c r="FUE5" s="206"/>
      <c r="FUF5" s="206"/>
      <c r="FUG5" s="202"/>
      <c r="FUH5" s="202"/>
      <c r="FUI5" s="203"/>
      <c r="FUJ5" s="201"/>
      <c r="FUK5" s="201"/>
      <c r="FUL5" s="205"/>
      <c r="FUM5" s="206"/>
      <c r="FUN5" s="206"/>
      <c r="FUO5" s="202"/>
      <c r="FUP5" s="202"/>
      <c r="FUQ5" s="203"/>
      <c r="FUR5" s="201"/>
      <c r="FUS5" s="201"/>
      <c r="FUT5" s="205"/>
      <c r="FUU5" s="206"/>
      <c r="FUV5" s="206"/>
      <c r="FUW5" s="202"/>
      <c r="FUX5" s="202"/>
      <c r="FUY5" s="203"/>
      <c r="FUZ5" s="201"/>
      <c r="FVA5" s="201"/>
      <c r="FVB5" s="205"/>
      <c r="FVC5" s="206"/>
      <c r="FVD5" s="206"/>
      <c r="FVE5" s="202"/>
      <c r="FVF5" s="202"/>
      <c r="FVG5" s="203"/>
      <c r="FVH5" s="201"/>
      <c r="FVI5" s="201"/>
      <c r="FVJ5" s="205"/>
      <c r="FVK5" s="206"/>
      <c r="FVL5" s="206"/>
      <c r="FVM5" s="202"/>
      <c r="FVN5" s="202"/>
      <c r="FVO5" s="203"/>
      <c r="FVP5" s="201"/>
      <c r="FVQ5" s="201"/>
      <c r="FVR5" s="205"/>
      <c r="FVS5" s="206"/>
      <c r="FVT5" s="206"/>
      <c r="FVU5" s="202"/>
      <c r="FVV5" s="202"/>
      <c r="FVW5" s="203"/>
      <c r="FVX5" s="201"/>
      <c r="FVY5" s="201"/>
      <c r="FVZ5" s="205"/>
      <c r="FWA5" s="206"/>
      <c r="FWB5" s="206"/>
      <c r="FWC5" s="202"/>
      <c r="FWD5" s="202"/>
      <c r="FWE5" s="203"/>
      <c r="FWF5" s="201"/>
      <c r="FWG5" s="201"/>
      <c r="FWH5" s="205"/>
      <c r="FWI5" s="206"/>
      <c r="FWJ5" s="206"/>
      <c r="FWK5" s="202"/>
      <c r="FWL5" s="202"/>
      <c r="FWM5" s="203"/>
      <c r="FWN5" s="201"/>
      <c r="FWO5" s="201"/>
      <c r="FWP5" s="205"/>
      <c r="FWQ5" s="206"/>
      <c r="FWR5" s="206"/>
      <c r="FWS5" s="202"/>
      <c r="FWT5" s="202"/>
      <c r="FWU5" s="203"/>
      <c r="FWV5" s="201"/>
      <c r="FWW5" s="201"/>
      <c r="FWX5" s="205"/>
      <c r="FWY5" s="206"/>
      <c r="FWZ5" s="206"/>
      <c r="FXA5" s="202"/>
      <c r="FXB5" s="202"/>
      <c r="FXC5" s="203"/>
      <c r="FXD5" s="201"/>
      <c r="FXE5" s="201"/>
      <c r="FXF5" s="205"/>
      <c r="FXG5" s="206"/>
      <c r="FXH5" s="206"/>
      <c r="FXI5" s="202"/>
      <c r="FXJ5" s="202"/>
      <c r="FXK5" s="203"/>
      <c r="FXL5" s="201"/>
      <c r="FXM5" s="201"/>
      <c r="FXN5" s="205"/>
      <c r="FXO5" s="206"/>
      <c r="FXP5" s="206"/>
      <c r="FXQ5" s="202"/>
      <c r="FXR5" s="202"/>
      <c r="FXS5" s="203"/>
      <c r="FXT5" s="201"/>
      <c r="FXU5" s="201"/>
      <c r="FXV5" s="205"/>
      <c r="FXW5" s="206"/>
      <c r="FXX5" s="206"/>
      <c r="FXY5" s="202"/>
      <c r="FXZ5" s="202"/>
      <c r="FYA5" s="203"/>
      <c r="FYB5" s="201"/>
      <c r="FYC5" s="201"/>
      <c r="FYD5" s="205"/>
      <c r="FYE5" s="206"/>
      <c r="FYF5" s="206"/>
      <c r="FYG5" s="202"/>
      <c r="FYH5" s="202"/>
      <c r="FYI5" s="203"/>
      <c r="FYJ5" s="201"/>
      <c r="FYK5" s="201"/>
      <c r="FYL5" s="205"/>
      <c r="FYM5" s="206"/>
      <c r="FYN5" s="206"/>
      <c r="FYO5" s="202"/>
      <c r="FYP5" s="202"/>
      <c r="FYQ5" s="203"/>
      <c r="FYR5" s="201"/>
      <c r="FYS5" s="201"/>
      <c r="FYT5" s="205"/>
      <c r="FYU5" s="206"/>
      <c r="FYV5" s="206"/>
      <c r="FYW5" s="202"/>
      <c r="FYX5" s="202"/>
      <c r="FYY5" s="203"/>
      <c r="FYZ5" s="201"/>
      <c r="FZA5" s="201"/>
      <c r="FZB5" s="205"/>
      <c r="FZC5" s="206"/>
      <c r="FZD5" s="206"/>
      <c r="FZE5" s="202"/>
      <c r="FZF5" s="202"/>
      <c r="FZG5" s="203"/>
      <c r="FZH5" s="201"/>
      <c r="FZI5" s="201"/>
      <c r="FZJ5" s="205"/>
      <c r="FZK5" s="206"/>
      <c r="FZL5" s="206"/>
      <c r="FZM5" s="202"/>
      <c r="FZN5" s="202"/>
      <c r="FZO5" s="203"/>
      <c r="FZP5" s="201"/>
      <c r="FZQ5" s="201"/>
      <c r="FZR5" s="205"/>
      <c r="FZS5" s="206"/>
      <c r="FZT5" s="206"/>
      <c r="FZU5" s="202"/>
      <c r="FZV5" s="202"/>
      <c r="FZW5" s="203"/>
      <c r="FZX5" s="201"/>
      <c r="FZY5" s="201"/>
      <c r="FZZ5" s="205"/>
      <c r="GAA5" s="206"/>
      <c r="GAB5" s="206"/>
      <c r="GAC5" s="202"/>
      <c r="GAD5" s="202"/>
      <c r="GAE5" s="203"/>
      <c r="GAF5" s="201"/>
      <c r="GAG5" s="201"/>
      <c r="GAH5" s="205"/>
      <c r="GAI5" s="206"/>
      <c r="GAJ5" s="206"/>
      <c r="GAK5" s="202"/>
      <c r="GAL5" s="202"/>
      <c r="GAM5" s="203"/>
      <c r="GAN5" s="201"/>
      <c r="GAO5" s="201"/>
      <c r="GAP5" s="205"/>
      <c r="GAQ5" s="206"/>
      <c r="GAR5" s="206"/>
      <c r="GAS5" s="202"/>
      <c r="GAT5" s="202"/>
      <c r="GAU5" s="203"/>
      <c r="GAV5" s="201"/>
      <c r="GAW5" s="201"/>
      <c r="GAX5" s="205"/>
      <c r="GAY5" s="206"/>
      <c r="GAZ5" s="206"/>
      <c r="GBA5" s="202"/>
      <c r="GBB5" s="202"/>
      <c r="GBC5" s="203"/>
      <c r="GBD5" s="201"/>
      <c r="GBE5" s="201"/>
      <c r="GBF5" s="205"/>
      <c r="GBG5" s="206"/>
      <c r="GBH5" s="206"/>
      <c r="GBI5" s="202"/>
      <c r="GBJ5" s="202"/>
      <c r="GBK5" s="203"/>
      <c r="GBL5" s="201"/>
      <c r="GBM5" s="201"/>
      <c r="GBN5" s="205"/>
      <c r="GBO5" s="206"/>
      <c r="GBP5" s="206"/>
      <c r="GBQ5" s="202"/>
      <c r="GBR5" s="202"/>
      <c r="GBS5" s="203"/>
      <c r="GBT5" s="201"/>
      <c r="GBU5" s="201"/>
      <c r="GBV5" s="205"/>
      <c r="GBW5" s="206"/>
      <c r="GBX5" s="206"/>
      <c r="GBY5" s="202"/>
      <c r="GBZ5" s="202"/>
      <c r="GCA5" s="203"/>
      <c r="GCB5" s="201"/>
      <c r="GCC5" s="201"/>
      <c r="GCD5" s="205"/>
      <c r="GCE5" s="206"/>
      <c r="GCF5" s="206"/>
      <c r="GCG5" s="202"/>
      <c r="GCH5" s="202"/>
      <c r="GCI5" s="203"/>
      <c r="GCJ5" s="201"/>
      <c r="GCK5" s="201"/>
      <c r="GCL5" s="205"/>
      <c r="GCM5" s="206"/>
      <c r="GCN5" s="206"/>
      <c r="GCO5" s="202"/>
      <c r="GCP5" s="202"/>
      <c r="GCQ5" s="203"/>
      <c r="GCR5" s="201"/>
      <c r="GCS5" s="201"/>
      <c r="GCT5" s="205"/>
      <c r="GCU5" s="206"/>
      <c r="GCV5" s="206"/>
      <c r="GCW5" s="202"/>
      <c r="GCX5" s="202"/>
      <c r="GCY5" s="203"/>
      <c r="GCZ5" s="201"/>
      <c r="GDA5" s="201"/>
      <c r="GDB5" s="205"/>
      <c r="GDC5" s="206"/>
      <c r="GDD5" s="206"/>
      <c r="GDE5" s="202"/>
      <c r="GDF5" s="202"/>
      <c r="GDG5" s="203"/>
      <c r="GDH5" s="201"/>
      <c r="GDI5" s="201"/>
      <c r="GDJ5" s="205"/>
      <c r="GDK5" s="206"/>
      <c r="GDL5" s="206"/>
      <c r="GDM5" s="202"/>
      <c r="GDN5" s="202"/>
      <c r="GDO5" s="203"/>
      <c r="GDP5" s="201"/>
      <c r="GDQ5" s="201"/>
      <c r="GDR5" s="205"/>
      <c r="GDS5" s="206"/>
      <c r="GDT5" s="206"/>
      <c r="GDU5" s="202"/>
      <c r="GDV5" s="202"/>
      <c r="GDW5" s="203"/>
      <c r="GDX5" s="201"/>
      <c r="GDY5" s="201"/>
      <c r="GDZ5" s="205"/>
      <c r="GEA5" s="206"/>
      <c r="GEB5" s="206"/>
      <c r="GEC5" s="202"/>
      <c r="GED5" s="202"/>
      <c r="GEE5" s="203"/>
      <c r="GEF5" s="201"/>
      <c r="GEG5" s="201"/>
      <c r="GEH5" s="205"/>
      <c r="GEI5" s="206"/>
      <c r="GEJ5" s="206"/>
      <c r="GEK5" s="202"/>
      <c r="GEL5" s="202"/>
      <c r="GEM5" s="203"/>
      <c r="GEN5" s="201"/>
      <c r="GEO5" s="201"/>
      <c r="GEP5" s="205"/>
      <c r="GEQ5" s="206"/>
      <c r="GER5" s="206"/>
      <c r="GES5" s="202"/>
      <c r="GET5" s="202"/>
      <c r="GEU5" s="203"/>
      <c r="GEV5" s="201"/>
      <c r="GEW5" s="201"/>
      <c r="GEX5" s="205"/>
      <c r="GEY5" s="206"/>
      <c r="GEZ5" s="206"/>
      <c r="GFA5" s="202"/>
      <c r="GFB5" s="202"/>
      <c r="GFC5" s="203"/>
      <c r="GFD5" s="201"/>
      <c r="GFE5" s="201"/>
      <c r="GFF5" s="205"/>
      <c r="GFG5" s="206"/>
      <c r="GFH5" s="206"/>
      <c r="GFI5" s="202"/>
      <c r="GFJ5" s="202"/>
      <c r="GFK5" s="203"/>
      <c r="GFL5" s="201"/>
      <c r="GFM5" s="201"/>
      <c r="GFN5" s="205"/>
      <c r="GFO5" s="206"/>
      <c r="GFP5" s="206"/>
      <c r="GFQ5" s="202"/>
      <c r="GFR5" s="202"/>
      <c r="GFS5" s="203"/>
      <c r="GFT5" s="201"/>
      <c r="GFU5" s="201"/>
      <c r="GFV5" s="205"/>
      <c r="GFW5" s="206"/>
      <c r="GFX5" s="206"/>
      <c r="GFY5" s="202"/>
      <c r="GFZ5" s="202"/>
      <c r="GGA5" s="203"/>
      <c r="GGB5" s="201"/>
      <c r="GGC5" s="201"/>
      <c r="GGD5" s="205"/>
      <c r="GGE5" s="206"/>
      <c r="GGF5" s="206"/>
      <c r="GGG5" s="202"/>
      <c r="GGH5" s="202"/>
      <c r="GGI5" s="203"/>
      <c r="GGJ5" s="201"/>
      <c r="GGK5" s="201"/>
      <c r="GGL5" s="205"/>
      <c r="GGM5" s="206"/>
      <c r="GGN5" s="206"/>
      <c r="GGO5" s="202"/>
      <c r="GGP5" s="202"/>
      <c r="GGQ5" s="203"/>
      <c r="GGR5" s="201"/>
      <c r="GGS5" s="201"/>
      <c r="GGT5" s="205"/>
      <c r="GGU5" s="206"/>
      <c r="GGV5" s="206"/>
      <c r="GGW5" s="202"/>
      <c r="GGX5" s="202"/>
      <c r="GGY5" s="203"/>
      <c r="GGZ5" s="201"/>
      <c r="GHA5" s="201"/>
      <c r="GHB5" s="205"/>
      <c r="GHC5" s="206"/>
      <c r="GHD5" s="206"/>
      <c r="GHE5" s="202"/>
      <c r="GHF5" s="202"/>
      <c r="GHG5" s="203"/>
      <c r="GHH5" s="201"/>
      <c r="GHI5" s="201"/>
      <c r="GHJ5" s="205"/>
      <c r="GHK5" s="206"/>
      <c r="GHL5" s="206"/>
      <c r="GHM5" s="202"/>
      <c r="GHN5" s="202"/>
      <c r="GHO5" s="203"/>
      <c r="GHP5" s="201"/>
      <c r="GHQ5" s="201"/>
      <c r="GHR5" s="205"/>
      <c r="GHS5" s="206"/>
      <c r="GHT5" s="206"/>
      <c r="GHU5" s="202"/>
      <c r="GHV5" s="202"/>
      <c r="GHW5" s="203"/>
      <c r="GHX5" s="201"/>
      <c r="GHY5" s="201"/>
      <c r="GHZ5" s="205"/>
      <c r="GIA5" s="206"/>
      <c r="GIB5" s="206"/>
      <c r="GIC5" s="202"/>
      <c r="GID5" s="202"/>
      <c r="GIE5" s="203"/>
      <c r="GIF5" s="201"/>
      <c r="GIG5" s="201"/>
      <c r="GIH5" s="205"/>
      <c r="GII5" s="206"/>
      <c r="GIJ5" s="206"/>
      <c r="GIK5" s="202"/>
      <c r="GIL5" s="202"/>
      <c r="GIM5" s="203"/>
      <c r="GIN5" s="201"/>
      <c r="GIO5" s="201"/>
      <c r="GIP5" s="205"/>
      <c r="GIQ5" s="206"/>
      <c r="GIR5" s="206"/>
      <c r="GIS5" s="202"/>
      <c r="GIT5" s="202"/>
      <c r="GIU5" s="203"/>
      <c r="GIV5" s="201"/>
      <c r="GIW5" s="201"/>
      <c r="GIX5" s="205"/>
      <c r="GIY5" s="206"/>
      <c r="GIZ5" s="206"/>
      <c r="GJA5" s="202"/>
      <c r="GJB5" s="202"/>
      <c r="GJC5" s="203"/>
      <c r="GJD5" s="201"/>
      <c r="GJE5" s="201"/>
      <c r="GJF5" s="205"/>
      <c r="GJG5" s="206"/>
      <c r="GJH5" s="206"/>
      <c r="GJI5" s="202"/>
      <c r="GJJ5" s="202"/>
      <c r="GJK5" s="203"/>
      <c r="GJL5" s="201"/>
      <c r="GJM5" s="201"/>
      <c r="GJN5" s="205"/>
      <c r="GJO5" s="206"/>
      <c r="GJP5" s="206"/>
      <c r="GJQ5" s="202"/>
      <c r="GJR5" s="202"/>
      <c r="GJS5" s="203"/>
      <c r="GJT5" s="201"/>
      <c r="GJU5" s="201"/>
      <c r="GJV5" s="205"/>
      <c r="GJW5" s="206"/>
      <c r="GJX5" s="206"/>
      <c r="GJY5" s="202"/>
      <c r="GJZ5" s="202"/>
      <c r="GKA5" s="203"/>
      <c r="GKB5" s="201"/>
      <c r="GKC5" s="201"/>
      <c r="GKD5" s="205"/>
      <c r="GKE5" s="206"/>
      <c r="GKF5" s="206"/>
      <c r="GKG5" s="202"/>
      <c r="GKH5" s="202"/>
      <c r="GKI5" s="203"/>
      <c r="GKJ5" s="201"/>
      <c r="GKK5" s="201"/>
      <c r="GKL5" s="205"/>
      <c r="GKM5" s="206"/>
      <c r="GKN5" s="206"/>
      <c r="GKO5" s="202"/>
      <c r="GKP5" s="202"/>
      <c r="GKQ5" s="203"/>
      <c r="GKR5" s="201"/>
      <c r="GKS5" s="201"/>
      <c r="GKT5" s="205"/>
      <c r="GKU5" s="206"/>
      <c r="GKV5" s="206"/>
      <c r="GKW5" s="202"/>
      <c r="GKX5" s="202"/>
      <c r="GKY5" s="203"/>
      <c r="GKZ5" s="201"/>
      <c r="GLA5" s="201"/>
      <c r="GLB5" s="205"/>
      <c r="GLC5" s="206"/>
      <c r="GLD5" s="206"/>
      <c r="GLE5" s="202"/>
      <c r="GLF5" s="202"/>
      <c r="GLG5" s="203"/>
      <c r="GLH5" s="201"/>
      <c r="GLI5" s="201"/>
      <c r="GLJ5" s="205"/>
      <c r="GLK5" s="206"/>
      <c r="GLL5" s="206"/>
      <c r="GLM5" s="202"/>
      <c r="GLN5" s="202"/>
      <c r="GLO5" s="203"/>
      <c r="GLP5" s="201"/>
      <c r="GLQ5" s="201"/>
      <c r="GLR5" s="205"/>
      <c r="GLS5" s="206"/>
      <c r="GLT5" s="206"/>
      <c r="GLU5" s="202"/>
      <c r="GLV5" s="202"/>
      <c r="GLW5" s="203"/>
      <c r="GLX5" s="201"/>
      <c r="GLY5" s="201"/>
      <c r="GLZ5" s="205"/>
      <c r="GMA5" s="206"/>
      <c r="GMB5" s="206"/>
      <c r="GMC5" s="202"/>
      <c r="GMD5" s="202"/>
      <c r="GME5" s="203"/>
      <c r="GMF5" s="201"/>
      <c r="GMG5" s="201"/>
      <c r="GMH5" s="205"/>
      <c r="GMI5" s="206"/>
      <c r="GMJ5" s="206"/>
      <c r="GMK5" s="202"/>
      <c r="GML5" s="202"/>
      <c r="GMM5" s="203"/>
      <c r="GMN5" s="201"/>
      <c r="GMO5" s="201"/>
      <c r="GMP5" s="205"/>
      <c r="GMQ5" s="206"/>
      <c r="GMR5" s="206"/>
      <c r="GMS5" s="202"/>
      <c r="GMT5" s="202"/>
      <c r="GMU5" s="203"/>
      <c r="GMV5" s="201"/>
      <c r="GMW5" s="201"/>
      <c r="GMX5" s="205"/>
      <c r="GMY5" s="206"/>
      <c r="GMZ5" s="206"/>
      <c r="GNA5" s="202"/>
      <c r="GNB5" s="202"/>
      <c r="GNC5" s="203"/>
      <c r="GND5" s="201"/>
      <c r="GNE5" s="201"/>
      <c r="GNF5" s="205"/>
      <c r="GNG5" s="206"/>
      <c r="GNH5" s="206"/>
      <c r="GNI5" s="202"/>
      <c r="GNJ5" s="202"/>
      <c r="GNK5" s="203"/>
      <c r="GNL5" s="201"/>
      <c r="GNM5" s="201"/>
      <c r="GNN5" s="205"/>
      <c r="GNO5" s="206"/>
      <c r="GNP5" s="206"/>
      <c r="GNQ5" s="202"/>
      <c r="GNR5" s="202"/>
      <c r="GNS5" s="203"/>
      <c r="GNT5" s="201"/>
      <c r="GNU5" s="201"/>
      <c r="GNV5" s="205"/>
      <c r="GNW5" s="206"/>
      <c r="GNX5" s="206"/>
      <c r="GNY5" s="202"/>
      <c r="GNZ5" s="202"/>
      <c r="GOA5" s="203"/>
      <c r="GOB5" s="201"/>
      <c r="GOC5" s="201"/>
      <c r="GOD5" s="205"/>
      <c r="GOE5" s="206"/>
      <c r="GOF5" s="206"/>
      <c r="GOG5" s="202"/>
      <c r="GOH5" s="202"/>
      <c r="GOI5" s="203"/>
      <c r="GOJ5" s="201"/>
      <c r="GOK5" s="201"/>
      <c r="GOL5" s="205"/>
      <c r="GOM5" s="206"/>
      <c r="GON5" s="206"/>
      <c r="GOO5" s="202"/>
      <c r="GOP5" s="202"/>
      <c r="GOQ5" s="203"/>
      <c r="GOR5" s="201"/>
      <c r="GOS5" s="201"/>
      <c r="GOT5" s="205"/>
      <c r="GOU5" s="206"/>
      <c r="GOV5" s="206"/>
      <c r="GOW5" s="202"/>
      <c r="GOX5" s="202"/>
      <c r="GOY5" s="203"/>
      <c r="GOZ5" s="201"/>
      <c r="GPA5" s="201"/>
      <c r="GPB5" s="205"/>
      <c r="GPC5" s="206"/>
      <c r="GPD5" s="206"/>
      <c r="GPE5" s="202"/>
      <c r="GPF5" s="202"/>
      <c r="GPG5" s="203"/>
      <c r="GPH5" s="201"/>
      <c r="GPI5" s="201"/>
      <c r="GPJ5" s="205"/>
      <c r="GPK5" s="206"/>
      <c r="GPL5" s="206"/>
      <c r="GPM5" s="202"/>
      <c r="GPN5" s="202"/>
      <c r="GPO5" s="203"/>
      <c r="GPP5" s="201"/>
      <c r="GPQ5" s="201"/>
      <c r="GPR5" s="205"/>
      <c r="GPS5" s="206"/>
      <c r="GPT5" s="206"/>
      <c r="GPU5" s="202"/>
      <c r="GPV5" s="202"/>
      <c r="GPW5" s="203"/>
      <c r="GPX5" s="201"/>
      <c r="GPY5" s="201"/>
      <c r="GPZ5" s="205"/>
      <c r="GQA5" s="206"/>
      <c r="GQB5" s="206"/>
      <c r="GQC5" s="202"/>
      <c r="GQD5" s="202"/>
      <c r="GQE5" s="203"/>
      <c r="GQF5" s="201"/>
      <c r="GQG5" s="201"/>
      <c r="GQH5" s="205"/>
      <c r="GQI5" s="206"/>
      <c r="GQJ5" s="206"/>
      <c r="GQK5" s="202"/>
      <c r="GQL5" s="202"/>
      <c r="GQM5" s="203"/>
      <c r="GQN5" s="201"/>
      <c r="GQO5" s="201"/>
      <c r="GQP5" s="205"/>
      <c r="GQQ5" s="206"/>
      <c r="GQR5" s="206"/>
      <c r="GQS5" s="202"/>
      <c r="GQT5" s="202"/>
      <c r="GQU5" s="203"/>
      <c r="GQV5" s="201"/>
      <c r="GQW5" s="201"/>
      <c r="GQX5" s="205"/>
      <c r="GQY5" s="206"/>
      <c r="GQZ5" s="206"/>
      <c r="GRA5" s="202"/>
      <c r="GRB5" s="202"/>
      <c r="GRC5" s="203"/>
      <c r="GRD5" s="201"/>
      <c r="GRE5" s="201"/>
      <c r="GRF5" s="205"/>
      <c r="GRG5" s="206"/>
      <c r="GRH5" s="206"/>
      <c r="GRI5" s="202"/>
      <c r="GRJ5" s="202"/>
      <c r="GRK5" s="203"/>
      <c r="GRL5" s="201"/>
      <c r="GRM5" s="201"/>
      <c r="GRN5" s="205"/>
      <c r="GRO5" s="206"/>
      <c r="GRP5" s="206"/>
      <c r="GRQ5" s="202"/>
      <c r="GRR5" s="202"/>
      <c r="GRS5" s="203"/>
      <c r="GRT5" s="201"/>
      <c r="GRU5" s="201"/>
      <c r="GRV5" s="205"/>
      <c r="GRW5" s="206"/>
      <c r="GRX5" s="206"/>
      <c r="GRY5" s="202"/>
      <c r="GRZ5" s="202"/>
      <c r="GSA5" s="203"/>
      <c r="GSB5" s="201"/>
      <c r="GSC5" s="201"/>
      <c r="GSD5" s="205"/>
      <c r="GSE5" s="206"/>
      <c r="GSF5" s="206"/>
      <c r="GSG5" s="202"/>
      <c r="GSH5" s="202"/>
      <c r="GSI5" s="203"/>
      <c r="GSJ5" s="201"/>
      <c r="GSK5" s="201"/>
      <c r="GSL5" s="205"/>
      <c r="GSM5" s="206"/>
      <c r="GSN5" s="206"/>
      <c r="GSO5" s="202"/>
      <c r="GSP5" s="202"/>
      <c r="GSQ5" s="203"/>
      <c r="GSR5" s="201"/>
      <c r="GSS5" s="201"/>
      <c r="GST5" s="205"/>
      <c r="GSU5" s="206"/>
      <c r="GSV5" s="206"/>
      <c r="GSW5" s="202"/>
      <c r="GSX5" s="202"/>
      <c r="GSY5" s="203"/>
      <c r="GSZ5" s="201"/>
      <c r="GTA5" s="201"/>
      <c r="GTB5" s="205"/>
      <c r="GTC5" s="206"/>
      <c r="GTD5" s="206"/>
      <c r="GTE5" s="202"/>
      <c r="GTF5" s="202"/>
      <c r="GTG5" s="203"/>
      <c r="GTH5" s="201"/>
      <c r="GTI5" s="201"/>
      <c r="GTJ5" s="205"/>
      <c r="GTK5" s="206"/>
      <c r="GTL5" s="206"/>
      <c r="GTM5" s="202"/>
      <c r="GTN5" s="202"/>
      <c r="GTO5" s="203"/>
      <c r="GTP5" s="201"/>
      <c r="GTQ5" s="201"/>
      <c r="GTR5" s="205"/>
      <c r="GTS5" s="206"/>
      <c r="GTT5" s="206"/>
      <c r="GTU5" s="202"/>
      <c r="GTV5" s="202"/>
      <c r="GTW5" s="203"/>
      <c r="GTX5" s="201"/>
      <c r="GTY5" s="201"/>
      <c r="GTZ5" s="205"/>
      <c r="GUA5" s="206"/>
      <c r="GUB5" s="206"/>
      <c r="GUC5" s="202"/>
      <c r="GUD5" s="202"/>
      <c r="GUE5" s="203"/>
      <c r="GUF5" s="201"/>
      <c r="GUG5" s="201"/>
      <c r="GUH5" s="205"/>
      <c r="GUI5" s="206"/>
      <c r="GUJ5" s="206"/>
      <c r="GUK5" s="202"/>
      <c r="GUL5" s="202"/>
      <c r="GUM5" s="203"/>
      <c r="GUN5" s="201"/>
      <c r="GUO5" s="201"/>
      <c r="GUP5" s="205"/>
      <c r="GUQ5" s="206"/>
      <c r="GUR5" s="206"/>
      <c r="GUS5" s="202"/>
      <c r="GUT5" s="202"/>
      <c r="GUU5" s="203"/>
      <c r="GUV5" s="201"/>
      <c r="GUW5" s="201"/>
      <c r="GUX5" s="205"/>
      <c r="GUY5" s="206"/>
      <c r="GUZ5" s="206"/>
      <c r="GVA5" s="202"/>
      <c r="GVB5" s="202"/>
      <c r="GVC5" s="203"/>
      <c r="GVD5" s="201"/>
      <c r="GVE5" s="201"/>
      <c r="GVF5" s="205"/>
      <c r="GVG5" s="206"/>
      <c r="GVH5" s="206"/>
      <c r="GVI5" s="202"/>
      <c r="GVJ5" s="202"/>
      <c r="GVK5" s="203"/>
      <c r="GVL5" s="201"/>
      <c r="GVM5" s="201"/>
      <c r="GVN5" s="205"/>
      <c r="GVO5" s="206"/>
      <c r="GVP5" s="206"/>
      <c r="GVQ5" s="202"/>
      <c r="GVR5" s="202"/>
      <c r="GVS5" s="203"/>
      <c r="GVT5" s="201"/>
      <c r="GVU5" s="201"/>
      <c r="GVV5" s="205"/>
      <c r="GVW5" s="206"/>
      <c r="GVX5" s="206"/>
      <c r="GVY5" s="202"/>
      <c r="GVZ5" s="202"/>
      <c r="GWA5" s="203"/>
      <c r="GWB5" s="201"/>
      <c r="GWC5" s="201"/>
      <c r="GWD5" s="205"/>
      <c r="GWE5" s="206"/>
      <c r="GWF5" s="206"/>
      <c r="GWG5" s="202"/>
      <c r="GWH5" s="202"/>
      <c r="GWI5" s="203"/>
      <c r="GWJ5" s="201"/>
      <c r="GWK5" s="201"/>
      <c r="GWL5" s="205"/>
      <c r="GWM5" s="206"/>
      <c r="GWN5" s="206"/>
      <c r="GWO5" s="202"/>
      <c r="GWP5" s="202"/>
      <c r="GWQ5" s="203"/>
      <c r="GWR5" s="201"/>
      <c r="GWS5" s="201"/>
      <c r="GWT5" s="205"/>
      <c r="GWU5" s="206"/>
      <c r="GWV5" s="206"/>
      <c r="GWW5" s="202"/>
      <c r="GWX5" s="202"/>
      <c r="GWY5" s="203"/>
      <c r="GWZ5" s="201"/>
      <c r="GXA5" s="201"/>
      <c r="GXB5" s="205"/>
      <c r="GXC5" s="206"/>
      <c r="GXD5" s="206"/>
      <c r="GXE5" s="202"/>
      <c r="GXF5" s="202"/>
      <c r="GXG5" s="203"/>
      <c r="GXH5" s="201"/>
      <c r="GXI5" s="201"/>
      <c r="GXJ5" s="205"/>
      <c r="GXK5" s="206"/>
      <c r="GXL5" s="206"/>
      <c r="GXM5" s="202"/>
      <c r="GXN5" s="202"/>
      <c r="GXO5" s="203"/>
      <c r="GXP5" s="201"/>
      <c r="GXQ5" s="201"/>
      <c r="GXR5" s="205"/>
      <c r="GXS5" s="206"/>
      <c r="GXT5" s="206"/>
      <c r="GXU5" s="202"/>
      <c r="GXV5" s="202"/>
      <c r="GXW5" s="203"/>
      <c r="GXX5" s="201"/>
      <c r="GXY5" s="201"/>
      <c r="GXZ5" s="205"/>
      <c r="GYA5" s="206"/>
      <c r="GYB5" s="206"/>
      <c r="GYC5" s="202"/>
      <c r="GYD5" s="202"/>
      <c r="GYE5" s="203"/>
      <c r="GYF5" s="201"/>
      <c r="GYG5" s="201"/>
      <c r="GYH5" s="205"/>
      <c r="GYI5" s="206"/>
      <c r="GYJ5" s="206"/>
      <c r="GYK5" s="202"/>
      <c r="GYL5" s="202"/>
      <c r="GYM5" s="203"/>
      <c r="GYN5" s="201"/>
      <c r="GYO5" s="201"/>
      <c r="GYP5" s="205"/>
      <c r="GYQ5" s="206"/>
      <c r="GYR5" s="206"/>
      <c r="GYS5" s="202"/>
      <c r="GYT5" s="202"/>
      <c r="GYU5" s="203"/>
      <c r="GYV5" s="201"/>
      <c r="GYW5" s="201"/>
      <c r="GYX5" s="205"/>
      <c r="GYY5" s="206"/>
      <c r="GYZ5" s="206"/>
      <c r="GZA5" s="202"/>
      <c r="GZB5" s="202"/>
      <c r="GZC5" s="203"/>
      <c r="GZD5" s="201"/>
      <c r="GZE5" s="201"/>
      <c r="GZF5" s="205"/>
      <c r="GZG5" s="206"/>
      <c r="GZH5" s="206"/>
      <c r="GZI5" s="202"/>
      <c r="GZJ5" s="202"/>
      <c r="GZK5" s="203"/>
      <c r="GZL5" s="201"/>
      <c r="GZM5" s="201"/>
      <c r="GZN5" s="205"/>
      <c r="GZO5" s="206"/>
      <c r="GZP5" s="206"/>
      <c r="GZQ5" s="202"/>
      <c r="GZR5" s="202"/>
      <c r="GZS5" s="203"/>
      <c r="GZT5" s="201"/>
      <c r="GZU5" s="201"/>
      <c r="GZV5" s="205"/>
      <c r="GZW5" s="206"/>
      <c r="GZX5" s="206"/>
      <c r="GZY5" s="202"/>
      <c r="GZZ5" s="202"/>
      <c r="HAA5" s="203"/>
      <c r="HAB5" s="201"/>
      <c r="HAC5" s="201"/>
      <c r="HAD5" s="205"/>
      <c r="HAE5" s="206"/>
      <c r="HAF5" s="206"/>
      <c r="HAG5" s="202"/>
      <c r="HAH5" s="202"/>
      <c r="HAI5" s="203"/>
      <c r="HAJ5" s="201"/>
      <c r="HAK5" s="201"/>
      <c r="HAL5" s="205"/>
      <c r="HAM5" s="206"/>
      <c r="HAN5" s="206"/>
      <c r="HAO5" s="202"/>
      <c r="HAP5" s="202"/>
      <c r="HAQ5" s="203"/>
      <c r="HAR5" s="201"/>
      <c r="HAS5" s="201"/>
      <c r="HAT5" s="205"/>
      <c r="HAU5" s="206"/>
      <c r="HAV5" s="206"/>
      <c r="HAW5" s="202"/>
      <c r="HAX5" s="202"/>
      <c r="HAY5" s="203"/>
      <c r="HAZ5" s="201"/>
      <c r="HBA5" s="201"/>
      <c r="HBB5" s="205"/>
      <c r="HBC5" s="206"/>
      <c r="HBD5" s="206"/>
      <c r="HBE5" s="202"/>
      <c r="HBF5" s="202"/>
      <c r="HBG5" s="203"/>
      <c r="HBH5" s="201"/>
      <c r="HBI5" s="201"/>
      <c r="HBJ5" s="205"/>
      <c r="HBK5" s="206"/>
      <c r="HBL5" s="206"/>
      <c r="HBM5" s="202"/>
      <c r="HBN5" s="202"/>
      <c r="HBO5" s="203"/>
      <c r="HBP5" s="201"/>
      <c r="HBQ5" s="201"/>
      <c r="HBR5" s="205"/>
      <c r="HBS5" s="206"/>
      <c r="HBT5" s="206"/>
      <c r="HBU5" s="202"/>
      <c r="HBV5" s="202"/>
      <c r="HBW5" s="203"/>
      <c r="HBX5" s="201"/>
      <c r="HBY5" s="201"/>
      <c r="HBZ5" s="205"/>
      <c r="HCA5" s="206"/>
      <c r="HCB5" s="206"/>
      <c r="HCC5" s="202"/>
      <c r="HCD5" s="202"/>
      <c r="HCE5" s="203"/>
      <c r="HCF5" s="201"/>
      <c r="HCG5" s="201"/>
      <c r="HCH5" s="205"/>
      <c r="HCI5" s="206"/>
      <c r="HCJ5" s="206"/>
      <c r="HCK5" s="202"/>
      <c r="HCL5" s="202"/>
      <c r="HCM5" s="203"/>
      <c r="HCN5" s="201"/>
      <c r="HCO5" s="201"/>
      <c r="HCP5" s="205"/>
      <c r="HCQ5" s="206"/>
      <c r="HCR5" s="206"/>
      <c r="HCS5" s="202"/>
      <c r="HCT5" s="202"/>
      <c r="HCU5" s="203"/>
      <c r="HCV5" s="201"/>
      <c r="HCW5" s="201"/>
      <c r="HCX5" s="205"/>
      <c r="HCY5" s="206"/>
      <c r="HCZ5" s="206"/>
      <c r="HDA5" s="202"/>
      <c r="HDB5" s="202"/>
      <c r="HDC5" s="203"/>
      <c r="HDD5" s="201"/>
      <c r="HDE5" s="201"/>
      <c r="HDF5" s="205"/>
      <c r="HDG5" s="206"/>
      <c r="HDH5" s="206"/>
      <c r="HDI5" s="202"/>
      <c r="HDJ5" s="202"/>
      <c r="HDK5" s="203"/>
      <c r="HDL5" s="201"/>
      <c r="HDM5" s="201"/>
      <c r="HDN5" s="205"/>
      <c r="HDO5" s="206"/>
      <c r="HDP5" s="206"/>
      <c r="HDQ5" s="202"/>
      <c r="HDR5" s="202"/>
      <c r="HDS5" s="203"/>
      <c r="HDT5" s="201"/>
      <c r="HDU5" s="201"/>
      <c r="HDV5" s="205"/>
      <c r="HDW5" s="206"/>
      <c r="HDX5" s="206"/>
      <c r="HDY5" s="202"/>
      <c r="HDZ5" s="202"/>
      <c r="HEA5" s="203"/>
      <c r="HEB5" s="201"/>
      <c r="HEC5" s="201"/>
      <c r="HED5" s="205"/>
      <c r="HEE5" s="206"/>
      <c r="HEF5" s="206"/>
      <c r="HEG5" s="202"/>
      <c r="HEH5" s="202"/>
      <c r="HEI5" s="203"/>
      <c r="HEJ5" s="201"/>
      <c r="HEK5" s="201"/>
      <c r="HEL5" s="205"/>
      <c r="HEM5" s="206"/>
      <c r="HEN5" s="206"/>
      <c r="HEO5" s="202"/>
      <c r="HEP5" s="202"/>
      <c r="HEQ5" s="203"/>
      <c r="HER5" s="201"/>
      <c r="HES5" s="201"/>
      <c r="HET5" s="205"/>
      <c r="HEU5" s="206"/>
      <c r="HEV5" s="206"/>
      <c r="HEW5" s="202"/>
      <c r="HEX5" s="202"/>
      <c r="HEY5" s="203"/>
      <c r="HEZ5" s="201"/>
      <c r="HFA5" s="201"/>
      <c r="HFB5" s="205"/>
      <c r="HFC5" s="206"/>
      <c r="HFD5" s="206"/>
      <c r="HFE5" s="202"/>
      <c r="HFF5" s="202"/>
      <c r="HFG5" s="203"/>
      <c r="HFH5" s="201"/>
      <c r="HFI5" s="201"/>
      <c r="HFJ5" s="205"/>
      <c r="HFK5" s="206"/>
      <c r="HFL5" s="206"/>
      <c r="HFM5" s="202"/>
      <c r="HFN5" s="202"/>
      <c r="HFO5" s="203"/>
      <c r="HFP5" s="201"/>
      <c r="HFQ5" s="201"/>
      <c r="HFR5" s="205"/>
      <c r="HFS5" s="206"/>
      <c r="HFT5" s="206"/>
      <c r="HFU5" s="202"/>
      <c r="HFV5" s="202"/>
      <c r="HFW5" s="203"/>
      <c r="HFX5" s="201"/>
      <c r="HFY5" s="201"/>
      <c r="HFZ5" s="205"/>
      <c r="HGA5" s="206"/>
      <c r="HGB5" s="206"/>
      <c r="HGC5" s="202"/>
      <c r="HGD5" s="202"/>
      <c r="HGE5" s="203"/>
      <c r="HGF5" s="201"/>
      <c r="HGG5" s="201"/>
      <c r="HGH5" s="205"/>
      <c r="HGI5" s="206"/>
      <c r="HGJ5" s="206"/>
      <c r="HGK5" s="202"/>
      <c r="HGL5" s="202"/>
      <c r="HGM5" s="203"/>
      <c r="HGN5" s="201"/>
      <c r="HGO5" s="201"/>
      <c r="HGP5" s="205"/>
      <c r="HGQ5" s="206"/>
      <c r="HGR5" s="206"/>
      <c r="HGS5" s="202"/>
      <c r="HGT5" s="202"/>
      <c r="HGU5" s="203"/>
      <c r="HGV5" s="201"/>
      <c r="HGW5" s="201"/>
      <c r="HGX5" s="205"/>
      <c r="HGY5" s="206"/>
      <c r="HGZ5" s="206"/>
      <c r="HHA5" s="202"/>
      <c r="HHB5" s="202"/>
      <c r="HHC5" s="203"/>
      <c r="HHD5" s="201"/>
      <c r="HHE5" s="201"/>
      <c r="HHF5" s="205"/>
      <c r="HHG5" s="206"/>
      <c r="HHH5" s="206"/>
      <c r="HHI5" s="202"/>
      <c r="HHJ5" s="202"/>
      <c r="HHK5" s="203"/>
      <c r="HHL5" s="201"/>
      <c r="HHM5" s="201"/>
      <c r="HHN5" s="205"/>
      <c r="HHO5" s="206"/>
      <c r="HHP5" s="206"/>
      <c r="HHQ5" s="202"/>
      <c r="HHR5" s="202"/>
      <c r="HHS5" s="203"/>
      <c r="HHT5" s="201"/>
      <c r="HHU5" s="201"/>
      <c r="HHV5" s="205"/>
      <c r="HHW5" s="206"/>
      <c r="HHX5" s="206"/>
      <c r="HHY5" s="202"/>
      <c r="HHZ5" s="202"/>
      <c r="HIA5" s="203"/>
      <c r="HIB5" s="201"/>
      <c r="HIC5" s="201"/>
      <c r="HID5" s="205"/>
      <c r="HIE5" s="206"/>
      <c r="HIF5" s="206"/>
      <c r="HIG5" s="202"/>
      <c r="HIH5" s="202"/>
      <c r="HII5" s="203"/>
      <c r="HIJ5" s="201"/>
      <c r="HIK5" s="201"/>
      <c r="HIL5" s="205"/>
      <c r="HIM5" s="206"/>
      <c r="HIN5" s="206"/>
      <c r="HIO5" s="202"/>
      <c r="HIP5" s="202"/>
      <c r="HIQ5" s="203"/>
      <c r="HIR5" s="201"/>
      <c r="HIS5" s="201"/>
      <c r="HIT5" s="205"/>
      <c r="HIU5" s="206"/>
      <c r="HIV5" s="206"/>
      <c r="HIW5" s="202"/>
      <c r="HIX5" s="202"/>
      <c r="HIY5" s="203"/>
      <c r="HIZ5" s="201"/>
      <c r="HJA5" s="201"/>
      <c r="HJB5" s="205"/>
      <c r="HJC5" s="206"/>
      <c r="HJD5" s="206"/>
      <c r="HJE5" s="202"/>
      <c r="HJF5" s="202"/>
      <c r="HJG5" s="203"/>
      <c r="HJH5" s="201"/>
      <c r="HJI5" s="201"/>
      <c r="HJJ5" s="205"/>
      <c r="HJK5" s="206"/>
      <c r="HJL5" s="206"/>
      <c r="HJM5" s="202"/>
      <c r="HJN5" s="202"/>
      <c r="HJO5" s="203"/>
      <c r="HJP5" s="201"/>
      <c r="HJQ5" s="201"/>
      <c r="HJR5" s="205"/>
      <c r="HJS5" s="206"/>
      <c r="HJT5" s="206"/>
      <c r="HJU5" s="202"/>
      <c r="HJV5" s="202"/>
      <c r="HJW5" s="203"/>
      <c r="HJX5" s="201"/>
      <c r="HJY5" s="201"/>
      <c r="HJZ5" s="205"/>
      <c r="HKA5" s="206"/>
      <c r="HKB5" s="206"/>
      <c r="HKC5" s="202"/>
      <c r="HKD5" s="202"/>
      <c r="HKE5" s="203"/>
      <c r="HKF5" s="201"/>
      <c r="HKG5" s="201"/>
      <c r="HKH5" s="205"/>
      <c r="HKI5" s="206"/>
      <c r="HKJ5" s="206"/>
      <c r="HKK5" s="202"/>
      <c r="HKL5" s="202"/>
      <c r="HKM5" s="203"/>
      <c r="HKN5" s="201"/>
      <c r="HKO5" s="201"/>
      <c r="HKP5" s="205"/>
      <c r="HKQ5" s="206"/>
      <c r="HKR5" s="206"/>
      <c r="HKS5" s="202"/>
      <c r="HKT5" s="202"/>
      <c r="HKU5" s="203"/>
      <c r="HKV5" s="201"/>
      <c r="HKW5" s="201"/>
      <c r="HKX5" s="205"/>
      <c r="HKY5" s="206"/>
      <c r="HKZ5" s="206"/>
      <c r="HLA5" s="202"/>
      <c r="HLB5" s="202"/>
      <c r="HLC5" s="203"/>
      <c r="HLD5" s="201"/>
      <c r="HLE5" s="201"/>
      <c r="HLF5" s="205"/>
      <c r="HLG5" s="206"/>
      <c r="HLH5" s="206"/>
      <c r="HLI5" s="202"/>
      <c r="HLJ5" s="202"/>
      <c r="HLK5" s="203"/>
      <c r="HLL5" s="201"/>
      <c r="HLM5" s="201"/>
      <c r="HLN5" s="205"/>
      <c r="HLO5" s="206"/>
      <c r="HLP5" s="206"/>
      <c r="HLQ5" s="202"/>
      <c r="HLR5" s="202"/>
      <c r="HLS5" s="203"/>
      <c r="HLT5" s="201"/>
      <c r="HLU5" s="201"/>
      <c r="HLV5" s="205"/>
      <c r="HLW5" s="206"/>
      <c r="HLX5" s="206"/>
      <c r="HLY5" s="202"/>
      <c r="HLZ5" s="202"/>
      <c r="HMA5" s="203"/>
      <c r="HMB5" s="201"/>
      <c r="HMC5" s="201"/>
      <c r="HMD5" s="205"/>
      <c r="HME5" s="206"/>
      <c r="HMF5" s="206"/>
      <c r="HMG5" s="202"/>
      <c r="HMH5" s="202"/>
      <c r="HMI5" s="203"/>
      <c r="HMJ5" s="201"/>
      <c r="HMK5" s="201"/>
      <c r="HML5" s="205"/>
      <c r="HMM5" s="206"/>
      <c r="HMN5" s="206"/>
      <c r="HMO5" s="202"/>
      <c r="HMP5" s="202"/>
      <c r="HMQ5" s="203"/>
      <c r="HMR5" s="201"/>
      <c r="HMS5" s="201"/>
      <c r="HMT5" s="205"/>
      <c r="HMU5" s="206"/>
      <c r="HMV5" s="206"/>
      <c r="HMW5" s="202"/>
      <c r="HMX5" s="202"/>
      <c r="HMY5" s="203"/>
      <c r="HMZ5" s="201"/>
      <c r="HNA5" s="201"/>
      <c r="HNB5" s="205"/>
      <c r="HNC5" s="206"/>
      <c r="HND5" s="206"/>
      <c r="HNE5" s="202"/>
      <c r="HNF5" s="202"/>
      <c r="HNG5" s="203"/>
      <c r="HNH5" s="201"/>
      <c r="HNI5" s="201"/>
      <c r="HNJ5" s="205"/>
      <c r="HNK5" s="206"/>
      <c r="HNL5" s="206"/>
      <c r="HNM5" s="202"/>
      <c r="HNN5" s="202"/>
      <c r="HNO5" s="203"/>
      <c r="HNP5" s="201"/>
      <c r="HNQ5" s="201"/>
      <c r="HNR5" s="205"/>
      <c r="HNS5" s="206"/>
      <c r="HNT5" s="206"/>
      <c r="HNU5" s="202"/>
      <c r="HNV5" s="202"/>
      <c r="HNW5" s="203"/>
      <c r="HNX5" s="201"/>
      <c r="HNY5" s="201"/>
      <c r="HNZ5" s="205"/>
      <c r="HOA5" s="206"/>
      <c r="HOB5" s="206"/>
      <c r="HOC5" s="202"/>
      <c r="HOD5" s="202"/>
      <c r="HOE5" s="203"/>
      <c r="HOF5" s="201"/>
      <c r="HOG5" s="201"/>
      <c r="HOH5" s="205"/>
      <c r="HOI5" s="206"/>
      <c r="HOJ5" s="206"/>
      <c r="HOK5" s="202"/>
      <c r="HOL5" s="202"/>
      <c r="HOM5" s="203"/>
      <c r="HON5" s="201"/>
      <c r="HOO5" s="201"/>
      <c r="HOP5" s="205"/>
      <c r="HOQ5" s="206"/>
      <c r="HOR5" s="206"/>
      <c r="HOS5" s="202"/>
      <c r="HOT5" s="202"/>
      <c r="HOU5" s="203"/>
      <c r="HOV5" s="201"/>
      <c r="HOW5" s="201"/>
      <c r="HOX5" s="205"/>
      <c r="HOY5" s="206"/>
      <c r="HOZ5" s="206"/>
      <c r="HPA5" s="202"/>
      <c r="HPB5" s="202"/>
      <c r="HPC5" s="203"/>
      <c r="HPD5" s="201"/>
      <c r="HPE5" s="201"/>
      <c r="HPF5" s="205"/>
      <c r="HPG5" s="206"/>
      <c r="HPH5" s="206"/>
      <c r="HPI5" s="202"/>
      <c r="HPJ5" s="202"/>
      <c r="HPK5" s="203"/>
      <c r="HPL5" s="201"/>
      <c r="HPM5" s="201"/>
      <c r="HPN5" s="205"/>
      <c r="HPO5" s="206"/>
      <c r="HPP5" s="206"/>
      <c r="HPQ5" s="202"/>
      <c r="HPR5" s="202"/>
      <c r="HPS5" s="203"/>
      <c r="HPT5" s="201"/>
      <c r="HPU5" s="201"/>
      <c r="HPV5" s="205"/>
      <c r="HPW5" s="206"/>
      <c r="HPX5" s="206"/>
      <c r="HPY5" s="202"/>
      <c r="HPZ5" s="202"/>
      <c r="HQA5" s="203"/>
      <c r="HQB5" s="201"/>
      <c r="HQC5" s="201"/>
      <c r="HQD5" s="205"/>
      <c r="HQE5" s="206"/>
      <c r="HQF5" s="206"/>
      <c r="HQG5" s="202"/>
      <c r="HQH5" s="202"/>
      <c r="HQI5" s="203"/>
      <c r="HQJ5" s="201"/>
      <c r="HQK5" s="201"/>
      <c r="HQL5" s="205"/>
      <c r="HQM5" s="206"/>
      <c r="HQN5" s="206"/>
      <c r="HQO5" s="202"/>
      <c r="HQP5" s="202"/>
      <c r="HQQ5" s="203"/>
      <c r="HQR5" s="201"/>
      <c r="HQS5" s="201"/>
      <c r="HQT5" s="205"/>
      <c r="HQU5" s="206"/>
      <c r="HQV5" s="206"/>
      <c r="HQW5" s="202"/>
      <c r="HQX5" s="202"/>
      <c r="HQY5" s="203"/>
      <c r="HQZ5" s="201"/>
      <c r="HRA5" s="201"/>
      <c r="HRB5" s="205"/>
      <c r="HRC5" s="206"/>
      <c r="HRD5" s="206"/>
      <c r="HRE5" s="202"/>
      <c r="HRF5" s="202"/>
      <c r="HRG5" s="203"/>
      <c r="HRH5" s="201"/>
      <c r="HRI5" s="201"/>
      <c r="HRJ5" s="205"/>
      <c r="HRK5" s="206"/>
      <c r="HRL5" s="206"/>
      <c r="HRM5" s="202"/>
      <c r="HRN5" s="202"/>
      <c r="HRO5" s="203"/>
      <c r="HRP5" s="201"/>
      <c r="HRQ5" s="201"/>
      <c r="HRR5" s="205"/>
      <c r="HRS5" s="206"/>
      <c r="HRT5" s="206"/>
      <c r="HRU5" s="202"/>
      <c r="HRV5" s="202"/>
      <c r="HRW5" s="203"/>
      <c r="HRX5" s="201"/>
      <c r="HRY5" s="201"/>
      <c r="HRZ5" s="205"/>
      <c r="HSA5" s="206"/>
      <c r="HSB5" s="206"/>
      <c r="HSC5" s="202"/>
      <c r="HSD5" s="202"/>
      <c r="HSE5" s="203"/>
      <c r="HSF5" s="201"/>
      <c r="HSG5" s="201"/>
      <c r="HSH5" s="205"/>
      <c r="HSI5" s="206"/>
      <c r="HSJ5" s="206"/>
      <c r="HSK5" s="202"/>
      <c r="HSL5" s="202"/>
      <c r="HSM5" s="203"/>
      <c r="HSN5" s="201"/>
      <c r="HSO5" s="201"/>
      <c r="HSP5" s="205"/>
      <c r="HSQ5" s="206"/>
      <c r="HSR5" s="206"/>
      <c r="HSS5" s="202"/>
      <c r="HST5" s="202"/>
      <c r="HSU5" s="203"/>
      <c r="HSV5" s="201"/>
      <c r="HSW5" s="201"/>
      <c r="HSX5" s="205"/>
      <c r="HSY5" s="206"/>
      <c r="HSZ5" s="206"/>
      <c r="HTA5" s="202"/>
      <c r="HTB5" s="202"/>
      <c r="HTC5" s="203"/>
      <c r="HTD5" s="201"/>
      <c r="HTE5" s="201"/>
      <c r="HTF5" s="205"/>
      <c r="HTG5" s="206"/>
      <c r="HTH5" s="206"/>
      <c r="HTI5" s="202"/>
      <c r="HTJ5" s="202"/>
      <c r="HTK5" s="203"/>
      <c r="HTL5" s="201"/>
      <c r="HTM5" s="201"/>
      <c r="HTN5" s="205"/>
      <c r="HTO5" s="206"/>
      <c r="HTP5" s="206"/>
      <c r="HTQ5" s="202"/>
      <c r="HTR5" s="202"/>
      <c r="HTS5" s="203"/>
      <c r="HTT5" s="201"/>
      <c r="HTU5" s="201"/>
      <c r="HTV5" s="205"/>
      <c r="HTW5" s="206"/>
      <c r="HTX5" s="206"/>
      <c r="HTY5" s="202"/>
      <c r="HTZ5" s="202"/>
      <c r="HUA5" s="203"/>
      <c r="HUB5" s="201"/>
      <c r="HUC5" s="201"/>
      <c r="HUD5" s="205"/>
      <c r="HUE5" s="206"/>
      <c r="HUF5" s="206"/>
      <c r="HUG5" s="202"/>
      <c r="HUH5" s="202"/>
      <c r="HUI5" s="203"/>
      <c r="HUJ5" s="201"/>
      <c r="HUK5" s="201"/>
      <c r="HUL5" s="205"/>
      <c r="HUM5" s="206"/>
      <c r="HUN5" s="206"/>
      <c r="HUO5" s="202"/>
      <c r="HUP5" s="202"/>
      <c r="HUQ5" s="203"/>
      <c r="HUR5" s="201"/>
      <c r="HUS5" s="201"/>
      <c r="HUT5" s="205"/>
      <c r="HUU5" s="206"/>
      <c r="HUV5" s="206"/>
      <c r="HUW5" s="202"/>
      <c r="HUX5" s="202"/>
      <c r="HUY5" s="203"/>
      <c r="HUZ5" s="201"/>
      <c r="HVA5" s="201"/>
      <c r="HVB5" s="205"/>
      <c r="HVC5" s="206"/>
      <c r="HVD5" s="206"/>
      <c r="HVE5" s="202"/>
      <c r="HVF5" s="202"/>
      <c r="HVG5" s="203"/>
      <c r="HVH5" s="201"/>
      <c r="HVI5" s="201"/>
      <c r="HVJ5" s="205"/>
      <c r="HVK5" s="206"/>
      <c r="HVL5" s="206"/>
      <c r="HVM5" s="202"/>
      <c r="HVN5" s="202"/>
      <c r="HVO5" s="203"/>
      <c r="HVP5" s="201"/>
      <c r="HVQ5" s="201"/>
      <c r="HVR5" s="205"/>
      <c r="HVS5" s="206"/>
      <c r="HVT5" s="206"/>
      <c r="HVU5" s="202"/>
      <c r="HVV5" s="202"/>
      <c r="HVW5" s="203"/>
      <c r="HVX5" s="201"/>
      <c r="HVY5" s="201"/>
      <c r="HVZ5" s="205"/>
      <c r="HWA5" s="206"/>
      <c r="HWB5" s="206"/>
      <c r="HWC5" s="202"/>
      <c r="HWD5" s="202"/>
      <c r="HWE5" s="203"/>
      <c r="HWF5" s="201"/>
      <c r="HWG5" s="201"/>
      <c r="HWH5" s="205"/>
      <c r="HWI5" s="206"/>
      <c r="HWJ5" s="206"/>
      <c r="HWK5" s="202"/>
      <c r="HWL5" s="202"/>
      <c r="HWM5" s="203"/>
      <c r="HWN5" s="201"/>
      <c r="HWO5" s="201"/>
      <c r="HWP5" s="205"/>
      <c r="HWQ5" s="206"/>
      <c r="HWR5" s="206"/>
      <c r="HWS5" s="202"/>
      <c r="HWT5" s="202"/>
      <c r="HWU5" s="203"/>
      <c r="HWV5" s="201"/>
      <c r="HWW5" s="201"/>
      <c r="HWX5" s="205"/>
      <c r="HWY5" s="206"/>
      <c r="HWZ5" s="206"/>
      <c r="HXA5" s="202"/>
      <c r="HXB5" s="202"/>
      <c r="HXC5" s="203"/>
      <c r="HXD5" s="201"/>
      <c r="HXE5" s="201"/>
      <c r="HXF5" s="205"/>
      <c r="HXG5" s="206"/>
      <c r="HXH5" s="206"/>
      <c r="HXI5" s="202"/>
      <c r="HXJ5" s="202"/>
      <c r="HXK5" s="203"/>
      <c r="HXL5" s="201"/>
      <c r="HXM5" s="201"/>
      <c r="HXN5" s="205"/>
      <c r="HXO5" s="206"/>
      <c r="HXP5" s="206"/>
      <c r="HXQ5" s="202"/>
      <c r="HXR5" s="202"/>
      <c r="HXS5" s="203"/>
      <c r="HXT5" s="201"/>
      <c r="HXU5" s="201"/>
      <c r="HXV5" s="205"/>
      <c r="HXW5" s="206"/>
      <c r="HXX5" s="206"/>
      <c r="HXY5" s="202"/>
      <c r="HXZ5" s="202"/>
      <c r="HYA5" s="203"/>
      <c r="HYB5" s="201"/>
      <c r="HYC5" s="201"/>
      <c r="HYD5" s="205"/>
      <c r="HYE5" s="206"/>
      <c r="HYF5" s="206"/>
      <c r="HYG5" s="202"/>
      <c r="HYH5" s="202"/>
      <c r="HYI5" s="203"/>
      <c r="HYJ5" s="201"/>
      <c r="HYK5" s="201"/>
      <c r="HYL5" s="205"/>
      <c r="HYM5" s="206"/>
      <c r="HYN5" s="206"/>
      <c r="HYO5" s="202"/>
      <c r="HYP5" s="202"/>
      <c r="HYQ5" s="203"/>
      <c r="HYR5" s="201"/>
      <c r="HYS5" s="201"/>
      <c r="HYT5" s="205"/>
      <c r="HYU5" s="206"/>
      <c r="HYV5" s="206"/>
      <c r="HYW5" s="202"/>
      <c r="HYX5" s="202"/>
      <c r="HYY5" s="203"/>
      <c r="HYZ5" s="201"/>
      <c r="HZA5" s="201"/>
      <c r="HZB5" s="205"/>
      <c r="HZC5" s="206"/>
      <c r="HZD5" s="206"/>
      <c r="HZE5" s="202"/>
      <c r="HZF5" s="202"/>
      <c r="HZG5" s="203"/>
      <c r="HZH5" s="201"/>
      <c r="HZI5" s="201"/>
      <c r="HZJ5" s="205"/>
      <c r="HZK5" s="206"/>
      <c r="HZL5" s="206"/>
      <c r="HZM5" s="202"/>
      <c r="HZN5" s="202"/>
      <c r="HZO5" s="203"/>
      <c r="HZP5" s="201"/>
      <c r="HZQ5" s="201"/>
      <c r="HZR5" s="205"/>
      <c r="HZS5" s="206"/>
      <c r="HZT5" s="206"/>
      <c r="HZU5" s="202"/>
      <c r="HZV5" s="202"/>
      <c r="HZW5" s="203"/>
      <c r="HZX5" s="201"/>
      <c r="HZY5" s="201"/>
      <c r="HZZ5" s="205"/>
      <c r="IAA5" s="206"/>
      <c r="IAB5" s="206"/>
      <c r="IAC5" s="202"/>
      <c r="IAD5" s="202"/>
      <c r="IAE5" s="203"/>
      <c r="IAF5" s="201"/>
      <c r="IAG5" s="201"/>
      <c r="IAH5" s="205"/>
      <c r="IAI5" s="206"/>
      <c r="IAJ5" s="206"/>
      <c r="IAK5" s="202"/>
      <c r="IAL5" s="202"/>
      <c r="IAM5" s="203"/>
      <c r="IAN5" s="201"/>
      <c r="IAO5" s="201"/>
      <c r="IAP5" s="205"/>
      <c r="IAQ5" s="206"/>
      <c r="IAR5" s="206"/>
      <c r="IAS5" s="202"/>
      <c r="IAT5" s="202"/>
      <c r="IAU5" s="203"/>
      <c r="IAV5" s="201"/>
      <c r="IAW5" s="201"/>
      <c r="IAX5" s="205"/>
      <c r="IAY5" s="206"/>
      <c r="IAZ5" s="206"/>
      <c r="IBA5" s="202"/>
      <c r="IBB5" s="202"/>
      <c r="IBC5" s="203"/>
      <c r="IBD5" s="201"/>
      <c r="IBE5" s="201"/>
      <c r="IBF5" s="205"/>
      <c r="IBG5" s="206"/>
      <c r="IBH5" s="206"/>
      <c r="IBI5" s="202"/>
      <c r="IBJ5" s="202"/>
      <c r="IBK5" s="203"/>
      <c r="IBL5" s="201"/>
      <c r="IBM5" s="201"/>
      <c r="IBN5" s="205"/>
      <c r="IBO5" s="206"/>
      <c r="IBP5" s="206"/>
      <c r="IBQ5" s="202"/>
      <c r="IBR5" s="202"/>
      <c r="IBS5" s="203"/>
      <c r="IBT5" s="201"/>
      <c r="IBU5" s="201"/>
      <c r="IBV5" s="205"/>
      <c r="IBW5" s="206"/>
      <c r="IBX5" s="206"/>
      <c r="IBY5" s="202"/>
      <c r="IBZ5" s="202"/>
      <c r="ICA5" s="203"/>
      <c r="ICB5" s="201"/>
      <c r="ICC5" s="201"/>
      <c r="ICD5" s="205"/>
      <c r="ICE5" s="206"/>
      <c r="ICF5" s="206"/>
      <c r="ICG5" s="202"/>
      <c r="ICH5" s="202"/>
      <c r="ICI5" s="203"/>
      <c r="ICJ5" s="201"/>
      <c r="ICK5" s="201"/>
      <c r="ICL5" s="205"/>
      <c r="ICM5" s="206"/>
      <c r="ICN5" s="206"/>
      <c r="ICO5" s="202"/>
      <c r="ICP5" s="202"/>
      <c r="ICQ5" s="203"/>
      <c r="ICR5" s="201"/>
      <c r="ICS5" s="201"/>
      <c r="ICT5" s="205"/>
      <c r="ICU5" s="206"/>
      <c r="ICV5" s="206"/>
      <c r="ICW5" s="202"/>
      <c r="ICX5" s="202"/>
      <c r="ICY5" s="203"/>
      <c r="ICZ5" s="201"/>
      <c r="IDA5" s="201"/>
      <c r="IDB5" s="205"/>
      <c r="IDC5" s="206"/>
      <c r="IDD5" s="206"/>
      <c r="IDE5" s="202"/>
      <c r="IDF5" s="202"/>
      <c r="IDG5" s="203"/>
      <c r="IDH5" s="201"/>
      <c r="IDI5" s="201"/>
      <c r="IDJ5" s="205"/>
      <c r="IDK5" s="206"/>
      <c r="IDL5" s="206"/>
      <c r="IDM5" s="202"/>
      <c r="IDN5" s="202"/>
      <c r="IDO5" s="203"/>
      <c r="IDP5" s="201"/>
      <c r="IDQ5" s="201"/>
      <c r="IDR5" s="205"/>
      <c r="IDS5" s="206"/>
      <c r="IDT5" s="206"/>
      <c r="IDU5" s="202"/>
      <c r="IDV5" s="202"/>
      <c r="IDW5" s="203"/>
      <c r="IDX5" s="201"/>
      <c r="IDY5" s="201"/>
      <c r="IDZ5" s="205"/>
      <c r="IEA5" s="206"/>
      <c r="IEB5" s="206"/>
      <c r="IEC5" s="202"/>
      <c r="IED5" s="202"/>
      <c r="IEE5" s="203"/>
      <c r="IEF5" s="201"/>
      <c r="IEG5" s="201"/>
      <c r="IEH5" s="205"/>
      <c r="IEI5" s="206"/>
      <c r="IEJ5" s="206"/>
      <c r="IEK5" s="202"/>
      <c r="IEL5" s="202"/>
      <c r="IEM5" s="203"/>
      <c r="IEN5" s="201"/>
      <c r="IEO5" s="201"/>
      <c r="IEP5" s="205"/>
      <c r="IEQ5" s="206"/>
      <c r="IER5" s="206"/>
      <c r="IES5" s="202"/>
      <c r="IET5" s="202"/>
      <c r="IEU5" s="203"/>
      <c r="IEV5" s="201"/>
      <c r="IEW5" s="201"/>
      <c r="IEX5" s="205"/>
      <c r="IEY5" s="206"/>
      <c r="IEZ5" s="206"/>
      <c r="IFA5" s="202"/>
      <c r="IFB5" s="202"/>
      <c r="IFC5" s="203"/>
      <c r="IFD5" s="201"/>
      <c r="IFE5" s="201"/>
      <c r="IFF5" s="205"/>
      <c r="IFG5" s="206"/>
      <c r="IFH5" s="206"/>
      <c r="IFI5" s="202"/>
      <c r="IFJ5" s="202"/>
      <c r="IFK5" s="203"/>
      <c r="IFL5" s="201"/>
      <c r="IFM5" s="201"/>
      <c r="IFN5" s="205"/>
      <c r="IFO5" s="206"/>
      <c r="IFP5" s="206"/>
      <c r="IFQ5" s="202"/>
      <c r="IFR5" s="202"/>
      <c r="IFS5" s="203"/>
      <c r="IFT5" s="201"/>
      <c r="IFU5" s="201"/>
      <c r="IFV5" s="205"/>
      <c r="IFW5" s="206"/>
      <c r="IFX5" s="206"/>
      <c r="IFY5" s="202"/>
      <c r="IFZ5" s="202"/>
      <c r="IGA5" s="203"/>
      <c r="IGB5" s="201"/>
      <c r="IGC5" s="201"/>
      <c r="IGD5" s="205"/>
      <c r="IGE5" s="206"/>
      <c r="IGF5" s="206"/>
      <c r="IGG5" s="202"/>
      <c r="IGH5" s="202"/>
      <c r="IGI5" s="203"/>
      <c r="IGJ5" s="201"/>
      <c r="IGK5" s="201"/>
      <c r="IGL5" s="205"/>
      <c r="IGM5" s="206"/>
      <c r="IGN5" s="206"/>
      <c r="IGO5" s="202"/>
      <c r="IGP5" s="202"/>
      <c r="IGQ5" s="203"/>
      <c r="IGR5" s="201"/>
      <c r="IGS5" s="201"/>
      <c r="IGT5" s="205"/>
      <c r="IGU5" s="206"/>
      <c r="IGV5" s="206"/>
      <c r="IGW5" s="202"/>
      <c r="IGX5" s="202"/>
      <c r="IGY5" s="203"/>
      <c r="IGZ5" s="201"/>
      <c r="IHA5" s="201"/>
      <c r="IHB5" s="205"/>
      <c r="IHC5" s="206"/>
      <c r="IHD5" s="206"/>
      <c r="IHE5" s="202"/>
      <c r="IHF5" s="202"/>
      <c r="IHG5" s="203"/>
      <c r="IHH5" s="201"/>
      <c r="IHI5" s="201"/>
      <c r="IHJ5" s="205"/>
      <c r="IHK5" s="206"/>
      <c r="IHL5" s="206"/>
      <c r="IHM5" s="202"/>
      <c r="IHN5" s="202"/>
      <c r="IHO5" s="203"/>
      <c r="IHP5" s="201"/>
      <c r="IHQ5" s="201"/>
      <c r="IHR5" s="205"/>
      <c r="IHS5" s="206"/>
      <c r="IHT5" s="206"/>
      <c r="IHU5" s="202"/>
      <c r="IHV5" s="202"/>
      <c r="IHW5" s="203"/>
      <c r="IHX5" s="201"/>
      <c r="IHY5" s="201"/>
      <c r="IHZ5" s="205"/>
      <c r="IIA5" s="206"/>
      <c r="IIB5" s="206"/>
      <c r="IIC5" s="202"/>
      <c r="IID5" s="202"/>
      <c r="IIE5" s="203"/>
      <c r="IIF5" s="201"/>
      <c r="IIG5" s="201"/>
      <c r="IIH5" s="205"/>
      <c r="III5" s="206"/>
      <c r="IIJ5" s="206"/>
      <c r="IIK5" s="202"/>
      <c r="IIL5" s="202"/>
      <c r="IIM5" s="203"/>
      <c r="IIN5" s="201"/>
      <c r="IIO5" s="201"/>
      <c r="IIP5" s="205"/>
      <c r="IIQ5" s="206"/>
      <c r="IIR5" s="206"/>
      <c r="IIS5" s="202"/>
      <c r="IIT5" s="202"/>
      <c r="IIU5" s="203"/>
      <c r="IIV5" s="201"/>
      <c r="IIW5" s="201"/>
      <c r="IIX5" s="205"/>
      <c r="IIY5" s="206"/>
      <c r="IIZ5" s="206"/>
      <c r="IJA5" s="202"/>
      <c r="IJB5" s="202"/>
      <c r="IJC5" s="203"/>
      <c r="IJD5" s="201"/>
      <c r="IJE5" s="201"/>
      <c r="IJF5" s="205"/>
      <c r="IJG5" s="206"/>
      <c r="IJH5" s="206"/>
      <c r="IJI5" s="202"/>
      <c r="IJJ5" s="202"/>
      <c r="IJK5" s="203"/>
      <c r="IJL5" s="201"/>
      <c r="IJM5" s="201"/>
      <c r="IJN5" s="205"/>
      <c r="IJO5" s="206"/>
      <c r="IJP5" s="206"/>
      <c r="IJQ5" s="202"/>
      <c r="IJR5" s="202"/>
      <c r="IJS5" s="203"/>
      <c r="IJT5" s="201"/>
      <c r="IJU5" s="201"/>
      <c r="IJV5" s="205"/>
      <c r="IJW5" s="206"/>
      <c r="IJX5" s="206"/>
      <c r="IJY5" s="202"/>
      <c r="IJZ5" s="202"/>
      <c r="IKA5" s="203"/>
      <c r="IKB5" s="201"/>
      <c r="IKC5" s="201"/>
      <c r="IKD5" s="205"/>
      <c r="IKE5" s="206"/>
      <c r="IKF5" s="206"/>
      <c r="IKG5" s="202"/>
      <c r="IKH5" s="202"/>
      <c r="IKI5" s="203"/>
      <c r="IKJ5" s="201"/>
      <c r="IKK5" s="201"/>
      <c r="IKL5" s="205"/>
      <c r="IKM5" s="206"/>
      <c r="IKN5" s="206"/>
      <c r="IKO5" s="202"/>
      <c r="IKP5" s="202"/>
      <c r="IKQ5" s="203"/>
      <c r="IKR5" s="201"/>
      <c r="IKS5" s="201"/>
      <c r="IKT5" s="205"/>
      <c r="IKU5" s="206"/>
      <c r="IKV5" s="206"/>
      <c r="IKW5" s="202"/>
      <c r="IKX5" s="202"/>
      <c r="IKY5" s="203"/>
      <c r="IKZ5" s="201"/>
      <c r="ILA5" s="201"/>
      <c r="ILB5" s="205"/>
      <c r="ILC5" s="206"/>
      <c r="ILD5" s="206"/>
      <c r="ILE5" s="202"/>
      <c r="ILF5" s="202"/>
      <c r="ILG5" s="203"/>
      <c r="ILH5" s="201"/>
      <c r="ILI5" s="201"/>
      <c r="ILJ5" s="205"/>
      <c r="ILK5" s="206"/>
      <c r="ILL5" s="206"/>
      <c r="ILM5" s="202"/>
      <c r="ILN5" s="202"/>
      <c r="ILO5" s="203"/>
      <c r="ILP5" s="201"/>
      <c r="ILQ5" s="201"/>
      <c r="ILR5" s="205"/>
      <c r="ILS5" s="206"/>
      <c r="ILT5" s="206"/>
      <c r="ILU5" s="202"/>
      <c r="ILV5" s="202"/>
      <c r="ILW5" s="203"/>
      <c r="ILX5" s="201"/>
      <c r="ILY5" s="201"/>
      <c r="ILZ5" s="205"/>
      <c r="IMA5" s="206"/>
      <c r="IMB5" s="206"/>
      <c r="IMC5" s="202"/>
      <c r="IMD5" s="202"/>
      <c r="IME5" s="203"/>
      <c r="IMF5" s="201"/>
      <c r="IMG5" s="201"/>
      <c r="IMH5" s="205"/>
      <c r="IMI5" s="206"/>
      <c r="IMJ5" s="206"/>
      <c r="IMK5" s="202"/>
      <c r="IML5" s="202"/>
      <c r="IMM5" s="203"/>
      <c r="IMN5" s="201"/>
      <c r="IMO5" s="201"/>
      <c r="IMP5" s="205"/>
      <c r="IMQ5" s="206"/>
      <c r="IMR5" s="206"/>
      <c r="IMS5" s="202"/>
      <c r="IMT5" s="202"/>
      <c r="IMU5" s="203"/>
      <c r="IMV5" s="201"/>
      <c r="IMW5" s="201"/>
      <c r="IMX5" s="205"/>
      <c r="IMY5" s="206"/>
      <c r="IMZ5" s="206"/>
      <c r="INA5" s="202"/>
      <c r="INB5" s="202"/>
      <c r="INC5" s="203"/>
      <c r="IND5" s="201"/>
      <c r="INE5" s="201"/>
      <c r="INF5" s="205"/>
      <c r="ING5" s="206"/>
      <c r="INH5" s="206"/>
      <c r="INI5" s="202"/>
      <c r="INJ5" s="202"/>
      <c r="INK5" s="203"/>
      <c r="INL5" s="201"/>
      <c r="INM5" s="201"/>
      <c r="INN5" s="205"/>
      <c r="INO5" s="206"/>
      <c r="INP5" s="206"/>
      <c r="INQ5" s="202"/>
      <c r="INR5" s="202"/>
      <c r="INS5" s="203"/>
      <c r="INT5" s="201"/>
      <c r="INU5" s="201"/>
      <c r="INV5" s="205"/>
      <c r="INW5" s="206"/>
      <c r="INX5" s="206"/>
      <c r="INY5" s="202"/>
      <c r="INZ5" s="202"/>
      <c r="IOA5" s="203"/>
      <c r="IOB5" s="201"/>
      <c r="IOC5" s="201"/>
      <c r="IOD5" s="205"/>
      <c r="IOE5" s="206"/>
      <c r="IOF5" s="206"/>
      <c r="IOG5" s="202"/>
      <c r="IOH5" s="202"/>
      <c r="IOI5" s="203"/>
      <c r="IOJ5" s="201"/>
      <c r="IOK5" s="201"/>
      <c r="IOL5" s="205"/>
      <c r="IOM5" s="206"/>
      <c r="ION5" s="206"/>
      <c r="IOO5" s="202"/>
      <c r="IOP5" s="202"/>
      <c r="IOQ5" s="203"/>
      <c r="IOR5" s="201"/>
      <c r="IOS5" s="201"/>
      <c r="IOT5" s="205"/>
      <c r="IOU5" s="206"/>
      <c r="IOV5" s="206"/>
      <c r="IOW5" s="202"/>
      <c r="IOX5" s="202"/>
      <c r="IOY5" s="203"/>
      <c r="IOZ5" s="201"/>
      <c r="IPA5" s="201"/>
      <c r="IPB5" s="205"/>
      <c r="IPC5" s="206"/>
      <c r="IPD5" s="206"/>
      <c r="IPE5" s="202"/>
      <c r="IPF5" s="202"/>
      <c r="IPG5" s="203"/>
      <c r="IPH5" s="201"/>
      <c r="IPI5" s="201"/>
      <c r="IPJ5" s="205"/>
      <c r="IPK5" s="206"/>
      <c r="IPL5" s="206"/>
      <c r="IPM5" s="202"/>
      <c r="IPN5" s="202"/>
      <c r="IPO5" s="203"/>
      <c r="IPP5" s="201"/>
      <c r="IPQ5" s="201"/>
      <c r="IPR5" s="205"/>
      <c r="IPS5" s="206"/>
      <c r="IPT5" s="206"/>
      <c r="IPU5" s="202"/>
      <c r="IPV5" s="202"/>
      <c r="IPW5" s="203"/>
      <c r="IPX5" s="201"/>
      <c r="IPY5" s="201"/>
      <c r="IPZ5" s="205"/>
      <c r="IQA5" s="206"/>
      <c r="IQB5" s="206"/>
      <c r="IQC5" s="202"/>
      <c r="IQD5" s="202"/>
      <c r="IQE5" s="203"/>
      <c r="IQF5" s="201"/>
      <c r="IQG5" s="201"/>
      <c r="IQH5" s="205"/>
      <c r="IQI5" s="206"/>
      <c r="IQJ5" s="206"/>
      <c r="IQK5" s="202"/>
      <c r="IQL5" s="202"/>
      <c r="IQM5" s="203"/>
      <c r="IQN5" s="201"/>
      <c r="IQO5" s="201"/>
      <c r="IQP5" s="205"/>
      <c r="IQQ5" s="206"/>
      <c r="IQR5" s="206"/>
      <c r="IQS5" s="202"/>
      <c r="IQT5" s="202"/>
      <c r="IQU5" s="203"/>
      <c r="IQV5" s="201"/>
      <c r="IQW5" s="201"/>
      <c r="IQX5" s="205"/>
      <c r="IQY5" s="206"/>
      <c r="IQZ5" s="206"/>
      <c r="IRA5" s="202"/>
      <c r="IRB5" s="202"/>
      <c r="IRC5" s="203"/>
      <c r="IRD5" s="201"/>
      <c r="IRE5" s="201"/>
      <c r="IRF5" s="205"/>
      <c r="IRG5" s="206"/>
      <c r="IRH5" s="206"/>
      <c r="IRI5" s="202"/>
      <c r="IRJ5" s="202"/>
      <c r="IRK5" s="203"/>
      <c r="IRL5" s="201"/>
      <c r="IRM5" s="201"/>
      <c r="IRN5" s="205"/>
      <c r="IRO5" s="206"/>
      <c r="IRP5" s="206"/>
      <c r="IRQ5" s="202"/>
      <c r="IRR5" s="202"/>
      <c r="IRS5" s="203"/>
      <c r="IRT5" s="201"/>
      <c r="IRU5" s="201"/>
      <c r="IRV5" s="205"/>
      <c r="IRW5" s="206"/>
      <c r="IRX5" s="206"/>
      <c r="IRY5" s="202"/>
      <c r="IRZ5" s="202"/>
      <c r="ISA5" s="203"/>
      <c r="ISB5" s="201"/>
      <c r="ISC5" s="201"/>
      <c r="ISD5" s="205"/>
      <c r="ISE5" s="206"/>
      <c r="ISF5" s="206"/>
      <c r="ISG5" s="202"/>
      <c r="ISH5" s="202"/>
      <c r="ISI5" s="203"/>
      <c r="ISJ5" s="201"/>
      <c r="ISK5" s="201"/>
      <c r="ISL5" s="205"/>
      <c r="ISM5" s="206"/>
      <c r="ISN5" s="206"/>
      <c r="ISO5" s="202"/>
      <c r="ISP5" s="202"/>
      <c r="ISQ5" s="203"/>
      <c r="ISR5" s="201"/>
      <c r="ISS5" s="201"/>
      <c r="IST5" s="205"/>
      <c r="ISU5" s="206"/>
      <c r="ISV5" s="206"/>
      <c r="ISW5" s="202"/>
      <c r="ISX5" s="202"/>
      <c r="ISY5" s="203"/>
      <c r="ISZ5" s="201"/>
      <c r="ITA5" s="201"/>
      <c r="ITB5" s="205"/>
      <c r="ITC5" s="206"/>
      <c r="ITD5" s="206"/>
      <c r="ITE5" s="202"/>
      <c r="ITF5" s="202"/>
      <c r="ITG5" s="203"/>
      <c r="ITH5" s="201"/>
      <c r="ITI5" s="201"/>
      <c r="ITJ5" s="205"/>
      <c r="ITK5" s="206"/>
      <c r="ITL5" s="206"/>
      <c r="ITM5" s="202"/>
      <c r="ITN5" s="202"/>
      <c r="ITO5" s="203"/>
      <c r="ITP5" s="201"/>
      <c r="ITQ5" s="201"/>
      <c r="ITR5" s="205"/>
      <c r="ITS5" s="206"/>
      <c r="ITT5" s="206"/>
      <c r="ITU5" s="202"/>
      <c r="ITV5" s="202"/>
      <c r="ITW5" s="203"/>
      <c r="ITX5" s="201"/>
      <c r="ITY5" s="201"/>
      <c r="ITZ5" s="205"/>
      <c r="IUA5" s="206"/>
      <c r="IUB5" s="206"/>
      <c r="IUC5" s="202"/>
      <c r="IUD5" s="202"/>
      <c r="IUE5" s="203"/>
      <c r="IUF5" s="201"/>
      <c r="IUG5" s="201"/>
      <c r="IUH5" s="205"/>
      <c r="IUI5" s="206"/>
      <c r="IUJ5" s="206"/>
      <c r="IUK5" s="202"/>
      <c r="IUL5" s="202"/>
      <c r="IUM5" s="203"/>
      <c r="IUN5" s="201"/>
      <c r="IUO5" s="201"/>
      <c r="IUP5" s="205"/>
      <c r="IUQ5" s="206"/>
      <c r="IUR5" s="206"/>
      <c r="IUS5" s="202"/>
      <c r="IUT5" s="202"/>
      <c r="IUU5" s="203"/>
      <c r="IUV5" s="201"/>
      <c r="IUW5" s="201"/>
      <c r="IUX5" s="205"/>
      <c r="IUY5" s="206"/>
      <c r="IUZ5" s="206"/>
      <c r="IVA5" s="202"/>
      <c r="IVB5" s="202"/>
      <c r="IVC5" s="203"/>
      <c r="IVD5" s="201"/>
      <c r="IVE5" s="201"/>
      <c r="IVF5" s="205"/>
      <c r="IVG5" s="206"/>
      <c r="IVH5" s="206"/>
      <c r="IVI5" s="202"/>
      <c r="IVJ5" s="202"/>
      <c r="IVK5" s="203"/>
      <c r="IVL5" s="201"/>
      <c r="IVM5" s="201"/>
      <c r="IVN5" s="205"/>
      <c r="IVO5" s="206"/>
      <c r="IVP5" s="206"/>
      <c r="IVQ5" s="202"/>
      <c r="IVR5" s="202"/>
      <c r="IVS5" s="203"/>
      <c r="IVT5" s="201"/>
      <c r="IVU5" s="201"/>
      <c r="IVV5" s="205"/>
      <c r="IVW5" s="206"/>
      <c r="IVX5" s="206"/>
      <c r="IVY5" s="202"/>
      <c r="IVZ5" s="202"/>
      <c r="IWA5" s="203"/>
      <c r="IWB5" s="201"/>
      <c r="IWC5" s="201"/>
      <c r="IWD5" s="205"/>
      <c r="IWE5" s="206"/>
      <c r="IWF5" s="206"/>
      <c r="IWG5" s="202"/>
      <c r="IWH5" s="202"/>
      <c r="IWI5" s="203"/>
      <c r="IWJ5" s="201"/>
      <c r="IWK5" s="201"/>
      <c r="IWL5" s="205"/>
      <c r="IWM5" s="206"/>
      <c r="IWN5" s="206"/>
      <c r="IWO5" s="202"/>
      <c r="IWP5" s="202"/>
      <c r="IWQ5" s="203"/>
      <c r="IWR5" s="201"/>
      <c r="IWS5" s="201"/>
      <c r="IWT5" s="205"/>
      <c r="IWU5" s="206"/>
      <c r="IWV5" s="206"/>
      <c r="IWW5" s="202"/>
      <c r="IWX5" s="202"/>
      <c r="IWY5" s="203"/>
      <c r="IWZ5" s="201"/>
      <c r="IXA5" s="201"/>
      <c r="IXB5" s="205"/>
      <c r="IXC5" s="206"/>
      <c r="IXD5" s="206"/>
      <c r="IXE5" s="202"/>
      <c r="IXF5" s="202"/>
      <c r="IXG5" s="203"/>
      <c r="IXH5" s="201"/>
      <c r="IXI5" s="201"/>
      <c r="IXJ5" s="205"/>
      <c r="IXK5" s="206"/>
      <c r="IXL5" s="206"/>
      <c r="IXM5" s="202"/>
      <c r="IXN5" s="202"/>
      <c r="IXO5" s="203"/>
      <c r="IXP5" s="201"/>
      <c r="IXQ5" s="201"/>
      <c r="IXR5" s="205"/>
      <c r="IXS5" s="206"/>
      <c r="IXT5" s="206"/>
      <c r="IXU5" s="202"/>
      <c r="IXV5" s="202"/>
      <c r="IXW5" s="203"/>
      <c r="IXX5" s="201"/>
      <c r="IXY5" s="201"/>
      <c r="IXZ5" s="205"/>
      <c r="IYA5" s="206"/>
      <c r="IYB5" s="206"/>
      <c r="IYC5" s="202"/>
      <c r="IYD5" s="202"/>
      <c r="IYE5" s="203"/>
      <c r="IYF5" s="201"/>
      <c r="IYG5" s="201"/>
      <c r="IYH5" s="205"/>
      <c r="IYI5" s="206"/>
      <c r="IYJ5" s="206"/>
      <c r="IYK5" s="202"/>
      <c r="IYL5" s="202"/>
      <c r="IYM5" s="203"/>
      <c r="IYN5" s="201"/>
      <c r="IYO5" s="201"/>
      <c r="IYP5" s="205"/>
      <c r="IYQ5" s="206"/>
      <c r="IYR5" s="206"/>
      <c r="IYS5" s="202"/>
      <c r="IYT5" s="202"/>
      <c r="IYU5" s="203"/>
      <c r="IYV5" s="201"/>
      <c r="IYW5" s="201"/>
      <c r="IYX5" s="205"/>
      <c r="IYY5" s="206"/>
      <c r="IYZ5" s="206"/>
      <c r="IZA5" s="202"/>
      <c r="IZB5" s="202"/>
      <c r="IZC5" s="203"/>
      <c r="IZD5" s="201"/>
      <c r="IZE5" s="201"/>
      <c r="IZF5" s="205"/>
      <c r="IZG5" s="206"/>
      <c r="IZH5" s="206"/>
      <c r="IZI5" s="202"/>
      <c r="IZJ5" s="202"/>
      <c r="IZK5" s="203"/>
      <c r="IZL5" s="201"/>
      <c r="IZM5" s="201"/>
      <c r="IZN5" s="205"/>
      <c r="IZO5" s="206"/>
      <c r="IZP5" s="206"/>
      <c r="IZQ5" s="202"/>
      <c r="IZR5" s="202"/>
      <c r="IZS5" s="203"/>
      <c r="IZT5" s="201"/>
      <c r="IZU5" s="201"/>
      <c r="IZV5" s="205"/>
      <c r="IZW5" s="206"/>
      <c r="IZX5" s="206"/>
      <c r="IZY5" s="202"/>
      <c r="IZZ5" s="202"/>
      <c r="JAA5" s="203"/>
      <c r="JAB5" s="201"/>
      <c r="JAC5" s="201"/>
      <c r="JAD5" s="205"/>
      <c r="JAE5" s="206"/>
      <c r="JAF5" s="206"/>
      <c r="JAG5" s="202"/>
      <c r="JAH5" s="202"/>
      <c r="JAI5" s="203"/>
      <c r="JAJ5" s="201"/>
      <c r="JAK5" s="201"/>
      <c r="JAL5" s="205"/>
      <c r="JAM5" s="206"/>
      <c r="JAN5" s="206"/>
      <c r="JAO5" s="202"/>
      <c r="JAP5" s="202"/>
      <c r="JAQ5" s="203"/>
      <c r="JAR5" s="201"/>
      <c r="JAS5" s="201"/>
      <c r="JAT5" s="205"/>
      <c r="JAU5" s="206"/>
      <c r="JAV5" s="206"/>
      <c r="JAW5" s="202"/>
      <c r="JAX5" s="202"/>
      <c r="JAY5" s="203"/>
      <c r="JAZ5" s="201"/>
      <c r="JBA5" s="201"/>
      <c r="JBB5" s="205"/>
      <c r="JBC5" s="206"/>
      <c r="JBD5" s="206"/>
      <c r="JBE5" s="202"/>
      <c r="JBF5" s="202"/>
      <c r="JBG5" s="203"/>
      <c r="JBH5" s="201"/>
      <c r="JBI5" s="201"/>
      <c r="JBJ5" s="205"/>
      <c r="JBK5" s="206"/>
      <c r="JBL5" s="206"/>
      <c r="JBM5" s="202"/>
      <c r="JBN5" s="202"/>
      <c r="JBO5" s="203"/>
      <c r="JBP5" s="201"/>
      <c r="JBQ5" s="201"/>
      <c r="JBR5" s="205"/>
      <c r="JBS5" s="206"/>
      <c r="JBT5" s="206"/>
      <c r="JBU5" s="202"/>
      <c r="JBV5" s="202"/>
      <c r="JBW5" s="203"/>
      <c r="JBX5" s="201"/>
      <c r="JBY5" s="201"/>
      <c r="JBZ5" s="205"/>
      <c r="JCA5" s="206"/>
      <c r="JCB5" s="206"/>
      <c r="JCC5" s="202"/>
      <c r="JCD5" s="202"/>
      <c r="JCE5" s="203"/>
      <c r="JCF5" s="201"/>
      <c r="JCG5" s="201"/>
      <c r="JCH5" s="205"/>
      <c r="JCI5" s="206"/>
      <c r="JCJ5" s="206"/>
      <c r="JCK5" s="202"/>
      <c r="JCL5" s="202"/>
      <c r="JCM5" s="203"/>
      <c r="JCN5" s="201"/>
      <c r="JCO5" s="201"/>
      <c r="JCP5" s="205"/>
      <c r="JCQ5" s="206"/>
      <c r="JCR5" s="206"/>
      <c r="JCS5" s="202"/>
      <c r="JCT5" s="202"/>
      <c r="JCU5" s="203"/>
      <c r="JCV5" s="201"/>
      <c r="JCW5" s="201"/>
      <c r="JCX5" s="205"/>
      <c r="JCY5" s="206"/>
      <c r="JCZ5" s="206"/>
      <c r="JDA5" s="202"/>
      <c r="JDB5" s="202"/>
      <c r="JDC5" s="203"/>
      <c r="JDD5" s="201"/>
      <c r="JDE5" s="201"/>
      <c r="JDF5" s="205"/>
      <c r="JDG5" s="206"/>
      <c r="JDH5" s="206"/>
      <c r="JDI5" s="202"/>
      <c r="JDJ5" s="202"/>
      <c r="JDK5" s="203"/>
      <c r="JDL5" s="201"/>
      <c r="JDM5" s="201"/>
      <c r="JDN5" s="205"/>
      <c r="JDO5" s="206"/>
      <c r="JDP5" s="206"/>
      <c r="JDQ5" s="202"/>
      <c r="JDR5" s="202"/>
      <c r="JDS5" s="203"/>
      <c r="JDT5" s="201"/>
      <c r="JDU5" s="201"/>
      <c r="JDV5" s="205"/>
      <c r="JDW5" s="206"/>
      <c r="JDX5" s="206"/>
      <c r="JDY5" s="202"/>
      <c r="JDZ5" s="202"/>
      <c r="JEA5" s="203"/>
      <c r="JEB5" s="201"/>
      <c r="JEC5" s="201"/>
      <c r="JED5" s="205"/>
      <c r="JEE5" s="206"/>
      <c r="JEF5" s="206"/>
      <c r="JEG5" s="202"/>
      <c r="JEH5" s="202"/>
      <c r="JEI5" s="203"/>
      <c r="JEJ5" s="201"/>
      <c r="JEK5" s="201"/>
      <c r="JEL5" s="205"/>
      <c r="JEM5" s="206"/>
      <c r="JEN5" s="206"/>
      <c r="JEO5" s="202"/>
      <c r="JEP5" s="202"/>
      <c r="JEQ5" s="203"/>
      <c r="JER5" s="201"/>
      <c r="JES5" s="201"/>
      <c r="JET5" s="205"/>
      <c r="JEU5" s="206"/>
      <c r="JEV5" s="206"/>
      <c r="JEW5" s="202"/>
      <c r="JEX5" s="202"/>
      <c r="JEY5" s="203"/>
      <c r="JEZ5" s="201"/>
      <c r="JFA5" s="201"/>
      <c r="JFB5" s="205"/>
      <c r="JFC5" s="206"/>
      <c r="JFD5" s="206"/>
      <c r="JFE5" s="202"/>
      <c r="JFF5" s="202"/>
      <c r="JFG5" s="203"/>
      <c r="JFH5" s="201"/>
      <c r="JFI5" s="201"/>
      <c r="JFJ5" s="205"/>
      <c r="JFK5" s="206"/>
      <c r="JFL5" s="206"/>
      <c r="JFM5" s="202"/>
      <c r="JFN5" s="202"/>
      <c r="JFO5" s="203"/>
      <c r="JFP5" s="201"/>
      <c r="JFQ5" s="201"/>
      <c r="JFR5" s="205"/>
      <c r="JFS5" s="206"/>
      <c r="JFT5" s="206"/>
      <c r="JFU5" s="202"/>
      <c r="JFV5" s="202"/>
      <c r="JFW5" s="203"/>
      <c r="JFX5" s="201"/>
      <c r="JFY5" s="201"/>
      <c r="JFZ5" s="205"/>
      <c r="JGA5" s="206"/>
      <c r="JGB5" s="206"/>
      <c r="JGC5" s="202"/>
      <c r="JGD5" s="202"/>
      <c r="JGE5" s="203"/>
      <c r="JGF5" s="201"/>
      <c r="JGG5" s="201"/>
      <c r="JGH5" s="205"/>
      <c r="JGI5" s="206"/>
      <c r="JGJ5" s="206"/>
      <c r="JGK5" s="202"/>
      <c r="JGL5" s="202"/>
      <c r="JGM5" s="203"/>
      <c r="JGN5" s="201"/>
      <c r="JGO5" s="201"/>
      <c r="JGP5" s="205"/>
      <c r="JGQ5" s="206"/>
      <c r="JGR5" s="206"/>
      <c r="JGS5" s="202"/>
      <c r="JGT5" s="202"/>
      <c r="JGU5" s="203"/>
      <c r="JGV5" s="201"/>
      <c r="JGW5" s="201"/>
      <c r="JGX5" s="205"/>
      <c r="JGY5" s="206"/>
      <c r="JGZ5" s="206"/>
      <c r="JHA5" s="202"/>
      <c r="JHB5" s="202"/>
      <c r="JHC5" s="203"/>
      <c r="JHD5" s="201"/>
      <c r="JHE5" s="201"/>
      <c r="JHF5" s="205"/>
      <c r="JHG5" s="206"/>
      <c r="JHH5" s="206"/>
      <c r="JHI5" s="202"/>
      <c r="JHJ5" s="202"/>
      <c r="JHK5" s="203"/>
      <c r="JHL5" s="201"/>
      <c r="JHM5" s="201"/>
      <c r="JHN5" s="205"/>
      <c r="JHO5" s="206"/>
      <c r="JHP5" s="206"/>
      <c r="JHQ5" s="202"/>
      <c r="JHR5" s="202"/>
      <c r="JHS5" s="203"/>
      <c r="JHT5" s="201"/>
      <c r="JHU5" s="201"/>
      <c r="JHV5" s="205"/>
      <c r="JHW5" s="206"/>
      <c r="JHX5" s="206"/>
      <c r="JHY5" s="202"/>
      <c r="JHZ5" s="202"/>
      <c r="JIA5" s="203"/>
      <c r="JIB5" s="201"/>
      <c r="JIC5" s="201"/>
      <c r="JID5" s="205"/>
      <c r="JIE5" s="206"/>
      <c r="JIF5" s="206"/>
      <c r="JIG5" s="202"/>
      <c r="JIH5" s="202"/>
      <c r="JII5" s="203"/>
      <c r="JIJ5" s="201"/>
      <c r="JIK5" s="201"/>
      <c r="JIL5" s="205"/>
      <c r="JIM5" s="206"/>
      <c r="JIN5" s="206"/>
      <c r="JIO5" s="202"/>
      <c r="JIP5" s="202"/>
      <c r="JIQ5" s="203"/>
      <c r="JIR5" s="201"/>
      <c r="JIS5" s="201"/>
      <c r="JIT5" s="205"/>
      <c r="JIU5" s="206"/>
      <c r="JIV5" s="206"/>
      <c r="JIW5" s="202"/>
      <c r="JIX5" s="202"/>
      <c r="JIY5" s="203"/>
      <c r="JIZ5" s="201"/>
      <c r="JJA5" s="201"/>
      <c r="JJB5" s="205"/>
      <c r="JJC5" s="206"/>
      <c r="JJD5" s="206"/>
      <c r="JJE5" s="202"/>
      <c r="JJF5" s="202"/>
      <c r="JJG5" s="203"/>
      <c r="JJH5" s="201"/>
      <c r="JJI5" s="201"/>
      <c r="JJJ5" s="205"/>
      <c r="JJK5" s="206"/>
      <c r="JJL5" s="206"/>
      <c r="JJM5" s="202"/>
      <c r="JJN5" s="202"/>
      <c r="JJO5" s="203"/>
      <c r="JJP5" s="201"/>
      <c r="JJQ5" s="201"/>
      <c r="JJR5" s="205"/>
      <c r="JJS5" s="206"/>
      <c r="JJT5" s="206"/>
      <c r="JJU5" s="202"/>
      <c r="JJV5" s="202"/>
      <c r="JJW5" s="203"/>
      <c r="JJX5" s="201"/>
      <c r="JJY5" s="201"/>
      <c r="JJZ5" s="205"/>
      <c r="JKA5" s="206"/>
      <c r="JKB5" s="206"/>
      <c r="JKC5" s="202"/>
      <c r="JKD5" s="202"/>
      <c r="JKE5" s="203"/>
      <c r="JKF5" s="201"/>
      <c r="JKG5" s="201"/>
      <c r="JKH5" s="205"/>
      <c r="JKI5" s="206"/>
      <c r="JKJ5" s="206"/>
      <c r="JKK5" s="202"/>
      <c r="JKL5" s="202"/>
      <c r="JKM5" s="203"/>
      <c r="JKN5" s="201"/>
      <c r="JKO5" s="201"/>
      <c r="JKP5" s="205"/>
      <c r="JKQ5" s="206"/>
      <c r="JKR5" s="206"/>
      <c r="JKS5" s="202"/>
      <c r="JKT5" s="202"/>
      <c r="JKU5" s="203"/>
      <c r="JKV5" s="201"/>
      <c r="JKW5" s="201"/>
      <c r="JKX5" s="205"/>
      <c r="JKY5" s="206"/>
      <c r="JKZ5" s="206"/>
      <c r="JLA5" s="202"/>
      <c r="JLB5" s="202"/>
      <c r="JLC5" s="203"/>
      <c r="JLD5" s="201"/>
      <c r="JLE5" s="201"/>
      <c r="JLF5" s="205"/>
      <c r="JLG5" s="206"/>
      <c r="JLH5" s="206"/>
      <c r="JLI5" s="202"/>
      <c r="JLJ5" s="202"/>
      <c r="JLK5" s="203"/>
      <c r="JLL5" s="201"/>
      <c r="JLM5" s="201"/>
      <c r="JLN5" s="205"/>
      <c r="JLO5" s="206"/>
      <c r="JLP5" s="206"/>
      <c r="JLQ5" s="202"/>
      <c r="JLR5" s="202"/>
      <c r="JLS5" s="203"/>
      <c r="JLT5" s="201"/>
      <c r="JLU5" s="201"/>
      <c r="JLV5" s="205"/>
      <c r="JLW5" s="206"/>
      <c r="JLX5" s="206"/>
      <c r="JLY5" s="202"/>
      <c r="JLZ5" s="202"/>
      <c r="JMA5" s="203"/>
      <c r="JMB5" s="201"/>
      <c r="JMC5" s="201"/>
      <c r="JMD5" s="205"/>
      <c r="JME5" s="206"/>
      <c r="JMF5" s="206"/>
      <c r="JMG5" s="202"/>
      <c r="JMH5" s="202"/>
      <c r="JMI5" s="203"/>
      <c r="JMJ5" s="201"/>
      <c r="JMK5" s="201"/>
      <c r="JML5" s="205"/>
      <c r="JMM5" s="206"/>
      <c r="JMN5" s="206"/>
      <c r="JMO5" s="202"/>
      <c r="JMP5" s="202"/>
      <c r="JMQ5" s="203"/>
      <c r="JMR5" s="201"/>
      <c r="JMS5" s="201"/>
      <c r="JMT5" s="205"/>
      <c r="JMU5" s="206"/>
      <c r="JMV5" s="206"/>
      <c r="JMW5" s="202"/>
      <c r="JMX5" s="202"/>
      <c r="JMY5" s="203"/>
      <c r="JMZ5" s="201"/>
      <c r="JNA5" s="201"/>
      <c r="JNB5" s="205"/>
      <c r="JNC5" s="206"/>
      <c r="JND5" s="206"/>
      <c r="JNE5" s="202"/>
      <c r="JNF5" s="202"/>
      <c r="JNG5" s="203"/>
      <c r="JNH5" s="201"/>
      <c r="JNI5" s="201"/>
      <c r="JNJ5" s="205"/>
      <c r="JNK5" s="206"/>
      <c r="JNL5" s="206"/>
      <c r="JNM5" s="202"/>
      <c r="JNN5" s="202"/>
      <c r="JNO5" s="203"/>
      <c r="JNP5" s="201"/>
      <c r="JNQ5" s="201"/>
      <c r="JNR5" s="205"/>
      <c r="JNS5" s="206"/>
      <c r="JNT5" s="206"/>
      <c r="JNU5" s="202"/>
      <c r="JNV5" s="202"/>
      <c r="JNW5" s="203"/>
      <c r="JNX5" s="201"/>
      <c r="JNY5" s="201"/>
      <c r="JNZ5" s="205"/>
      <c r="JOA5" s="206"/>
      <c r="JOB5" s="206"/>
      <c r="JOC5" s="202"/>
      <c r="JOD5" s="202"/>
      <c r="JOE5" s="203"/>
      <c r="JOF5" s="201"/>
      <c r="JOG5" s="201"/>
      <c r="JOH5" s="205"/>
      <c r="JOI5" s="206"/>
      <c r="JOJ5" s="206"/>
      <c r="JOK5" s="202"/>
      <c r="JOL5" s="202"/>
      <c r="JOM5" s="203"/>
      <c r="JON5" s="201"/>
      <c r="JOO5" s="201"/>
      <c r="JOP5" s="205"/>
      <c r="JOQ5" s="206"/>
      <c r="JOR5" s="206"/>
      <c r="JOS5" s="202"/>
      <c r="JOT5" s="202"/>
      <c r="JOU5" s="203"/>
      <c r="JOV5" s="201"/>
      <c r="JOW5" s="201"/>
      <c r="JOX5" s="205"/>
      <c r="JOY5" s="206"/>
      <c r="JOZ5" s="206"/>
      <c r="JPA5" s="202"/>
      <c r="JPB5" s="202"/>
      <c r="JPC5" s="203"/>
      <c r="JPD5" s="201"/>
      <c r="JPE5" s="201"/>
      <c r="JPF5" s="205"/>
      <c r="JPG5" s="206"/>
      <c r="JPH5" s="206"/>
      <c r="JPI5" s="202"/>
      <c r="JPJ5" s="202"/>
      <c r="JPK5" s="203"/>
      <c r="JPL5" s="201"/>
      <c r="JPM5" s="201"/>
      <c r="JPN5" s="205"/>
      <c r="JPO5" s="206"/>
      <c r="JPP5" s="206"/>
      <c r="JPQ5" s="202"/>
      <c r="JPR5" s="202"/>
      <c r="JPS5" s="203"/>
      <c r="JPT5" s="201"/>
      <c r="JPU5" s="201"/>
      <c r="JPV5" s="205"/>
      <c r="JPW5" s="206"/>
      <c r="JPX5" s="206"/>
      <c r="JPY5" s="202"/>
      <c r="JPZ5" s="202"/>
      <c r="JQA5" s="203"/>
      <c r="JQB5" s="201"/>
      <c r="JQC5" s="201"/>
      <c r="JQD5" s="205"/>
      <c r="JQE5" s="206"/>
      <c r="JQF5" s="206"/>
      <c r="JQG5" s="202"/>
      <c r="JQH5" s="202"/>
      <c r="JQI5" s="203"/>
      <c r="JQJ5" s="201"/>
      <c r="JQK5" s="201"/>
      <c r="JQL5" s="205"/>
      <c r="JQM5" s="206"/>
      <c r="JQN5" s="206"/>
      <c r="JQO5" s="202"/>
      <c r="JQP5" s="202"/>
      <c r="JQQ5" s="203"/>
      <c r="JQR5" s="201"/>
      <c r="JQS5" s="201"/>
      <c r="JQT5" s="205"/>
      <c r="JQU5" s="206"/>
      <c r="JQV5" s="206"/>
      <c r="JQW5" s="202"/>
      <c r="JQX5" s="202"/>
      <c r="JQY5" s="203"/>
      <c r="JQZ5" s="201"/>
      <c r="JRA5" s="201"/>
      <c r="JRB5" s="205"/>
      <c r="JRC5" s="206"/>
      <c r="JRD5" s="206"/>
      <c r="JRE5" s="202"/>
      <c r="JRF5" s="202"/>
      <c r="JRG5" s="203"/>
      <c r="JRH5" s="201"/>
      <c r="JRI5" s="201"/>
      <c r="JRJ5" s="205"/>
      <c r="JRK5" s="206"/>
      <c r="JRL5" s="206"/>
      <c r="JRM5" s="202"/>
      <c r="JRN5" s="202"/>
      <c r="JRO5" s="203"/>
      <c r="JRP5" s="201"/>
      <c r="JRQ5" s="201"/>
      <c r="JRR5" s="205"/>
      <c r="JRS5" s="206"/>
      <c r="JRT5" s="206"/>
      <c r="JRU5" s="202"/>
      <c r="JRV5" s="202"/>
      <c r="JRW5" s="203"/>
      <c r="JRX5" s="201"/>
      <c r="JRY5" s="201"/>
      <c r="JRZ5" s="205"/>
      <c r="JSA5" s="206"/>
      <c r="JSB5" s="206"/>
      <c r="JSC5" s="202"/>
      <c r="JSD5" s="202"/>
      <c r="JSE5" s="203"/>
      <c r="JSF5" s="201"/>
      <c r="JSG5" s="201"/>
      <c r="JSH5" s="205"/>
      <c r="JSI5" s="206"/>
      <c r="JSJ5" s="206"/>
      <c r="JSK5" s="202"/>
      <c r="JSL5" s="202"/>
      <c r="JSM5" s="203"/>
      <c r="JSN5" s="201"/>
      <c r="JSO5" s="201"/>
      <c r="JSP5" s="205"/>
      <c r="JSQ5" s="206"/>
      <c r="JSR5" s="206"/>
      <c r="JSS5" s="202"/>
      <c r="JST5" s="202"/>
      <c r="JSU5" s="203"/>
      <c r="JSV5" s="201"/>
      <c r="JSW5" s="201"/>
      <c r="JSX5" s="205"/>
      <c r="JSY5" s="206"/>
      <c r="JSZ5" s="206"/>
      <c r="JTA5" s="202"/>
      <c r="JTB5" s="202"/>
      <c r="JTC5" s="203"/>
      <c r="JTD5" s="201"/>
      <c r="JTE5" s="201"/>
      <c r="JTF5" s="205"/>
      <c r="JTG5" s="206"/>
      <c r="JTH5" s="206"/>
      <c r="JTI5" s="202"/>
      <c r="JTJ5" s="202"/>
      <c r="JTK5" s="203"/>
      <c r="JTL5" s="201"/>
      <c r="JTM5" s="201"/>
      <c r="JTN5" s="205"/>
      <c r="JTO5" s="206"/>
      <c r="JTP5" s="206"/>
      <c r="JTQ5" s="202"/>
      <c r="JTR5" s="202"/>
      <c r="JTS5" s="203"/>
      <c r="JTT5" s="201"/>
      <c r="JTU5" s="201"/>
      <c r="JTV5" s="205"/>
      <c r="JTW5" s="206"/>
      <c r="JTX5" s="206"/>
      <c r="JTY5" s="202"/>
      <c r="JTZ5" s="202"/>
      <c r="JUA5" s="203"/>
      <c r="JUB5" s="201"/>
      <c r="JUC5" s="201"/>
      <c r="JUD5" s="205"/>
      <c r="JUE5" s="206"/>
      <c r="JUF5" s="206"/>
      <c r="JUG5" s="202"/>
      <c r="JUH5" s="202"/>
      <c r="JUI5" s="203"/>
      <c r="JUJ5" s="201"/>
      <c r="JUK5" s="201"/>
      <c r="JUL5" s="205"/>
      <c r="JUM5" s="206"/>
      <c r="JUN5" s="206"/>
      <c r="JUO5" s="202"/>
      <c r="JUP5" s="202"/>
      <c r="JUQ5" s="203"/>
      <c r="JUR5" s="201"/>
      <c r="JUS5" s="201"/>
      <c r="JUT5" s="205"/>
      <c r="JUU5" s="206"/>
      <c r="JUV5" s="206"/>
      <c r="JUW5" s="202"/>
      <c r="JUX5" s="202"/>
      <c r="JUY5" s="203"/>
      <c r="JUZ5" s="201"/>
      <c r="JVA5" s="201"/>
      <c r="JVB5" s="205"/>
      <c r="JVC5" s="206"/>
      <c r="JVD5" s="206"/>
      <c r="JVE5" s="202"/>
      <c r="JVF5" s="202"/>
      <c r="JVG5" s="203"/>
      <c r="JVH5" s="201"/>
      <c r="JVI5" s="201"/>
      <c r="JVJ5" s="205"/>
      <c r="JVK5" s="206"/>
      <c r="JVL5" s="206"/>
      <c r="JVM5" s="202"/>
      <c r="JVN5" s="202"/>
      <c r="JVO5" s="203"/>
      <c r="JVP5" s="201"/>
      <c r="JVQ5" s="201"/>
      <c r="JVR5" s="205"/>
      <c r="JVS5" s="206"/>
      <c r="JVT5" s="206"/>
      <c r="JVU5" s="202"/>
      <c r="JVV5" s="202"/>
      <c r="JVW5" s="203"/>
      <c r="JVX5" s="201"/>
      <c r="JVY5" s="201"/>
      <c r="JVZ5" s="205"/>
      <c r="JWA5" s="206"/>
      <c r="JWB5" s="206"/>
      <c r="JWC5" s="202"/>
      <c r="JWD5" s="202"/>
      <c r="JWE5" s="203"/>
      <c r="JWF5" s="201"/>
      <c r="JWG5" s="201"/>
      <c r="JWH5" s="205"/>
      <c r="JWI5" s="206"/>
      <c r="JWJ5" s="206"/>
      <c r="JWK5" s="202"/>
      <c r="JWL5" s="202"/>
      <c r="JWM5" s="203"/>
      <c r="JWN5" s="201"/>
      <c r="JWO5" s="201"/>
      <c r="JWP5" s="205"/>
      <c r="JWQ5" s="206"/>
      <c r="JWR5" s="206"/>
      <c r="JWS5" s="202"/>
      <c r="JWT5" s="202"/>
      <c r="JWU5" s="203"/>
      <c r="JWV5" s="201"/>
      <c r="JWW5" s="201"/>
      <c r="JWX5" s="205"/>
      <c r="JWY5" s="206"/>
      <c r="JWZ5" s="206"/>
      <c r="JXA5" s="202"/>
      <c r="JXB5" s="202"/>
      <c r="JXC5" s="203"/>
      <c r="JXD5" s="201"/>
      <c r="JXE5" s="201"/>
      <c r="JXF5" s="205"/>
      <c r="JXG5" s="206"/>
      <c r="JXH5" s="206"/>
      <c r="JXI5" s="202"/>
      <c r="JXJ5" s="202"/>
      <c r="JXK5" s="203"/>
      <c r="JXL5" s="201"/>
      <c r="JXM5" s="201"/>
      <c r="JXN5" s="205"/>
      <c r="JXO5" s="206"/>
      <c r="JXP5" s="206"/>
      <c r="JXQ5" s="202"/>
      <c r="JXR5" s="202"/>
      <c r="JXS5" s="203"/>
      <c r="JXT5" s="201"/>
      <c r="JXU5" s="201"/>
      <c r="JXV5" s="205"/>
      <c r="JXW5" s="206"/>
      <c r="JXX5" s="206"/>
      <c r="JXY5" s="202"/>
      <c r="JXZ5" s="202"/>
      <c r="JYA5" s="203"/>
      <c r="JYB5" s="201"/>
      <c r="JYC5" s="201"/>
      <c r="JYD5" s="205"/>
      <c r="JYE5" s="206"/>
      <c r="JYF5" s="206"/>
      <c r="JYG5" s="202"/>
      <c r="JYH5" s="202"/>
      <c r="JYI5" s="203"/>
      <c r="JYJ5" s="201"/>
      <c r="JYK5" s="201"/>
      <c r="JYL5" s="205"/>
      <c r="JYM5" s="206"/>
      <c r="JYN5" s="206"/>
      <c r="JYO5" s="202"/>
      <c r="JYP5" s="202"/>
      <c r="JYQ5" s="203"/>
      <c r="JYR5" s="201"/>
      <c r="JYS5" s="201"/>
      <c r="JYT5" s="205"/>
      <c r="JYU5" s="206"/>
      <c r="JYV5" s="206"/>
      <c r="JYW5" s="202"/>
      <c r="JYX5" s="202"/>
      <c r="JYY5" s="203"/>
      <c r="JYZ5" s="201"/>
      <c r="JZA5" s="201"/>
      <c r="JZB5" s="205"/>
      <c r="JZC5" s="206"/>
      <c r="JZD5" s="206"/>
      <c r="JZE5" s="202"/>
      <c r="JZF5" s="202"/>
      <c r="JZG5" s="203"/>
      <c r="JZH5" s="201"/>
      <c r="JZI5" s="201"/>
      <c r="JZJ5" s="205"/>
      <c r="JZK5" s="206"/>
      <c r="JZL5" s="206"/>
      <c r="JZM5" s="202"/>
      <c r="JZN5" s="202"/>
      <c r="JZO5" s="203"/>
      <c r="JZP5" s="201"/>
      <c r="JZQ5" s="201"/>
      <c r="JZR5" s="205"/>
      <c r="JZS5" s="206"/>
      <c r="JZT5" s="206"/>
      <c r="JZU5" s="202"/>
      <c r="JZV5" s="202"/>
      <c r="JZW5" s="203"/>
      <c r="JZX5" s="201"/>
      <c r="JZY5" s="201"/>
      <c r="JZZ5" s="205"/>
      <c r="KAA5" s="206"/>
      <c r="KAB5" s="206"/>
      <c r="KAC5" s="202"/>
      <c r="KAD5" s="202"/>
      <c r="KAE5" s="203"/>
      <c r="KAF5" s="201"/>
      <c r="KAG5" s="201"/>
      <c r="KAH5" s="205"/>
      <c r="KAI5" s="206"/>
      <c r="KAJ5" s="206"/>
      <c r="KAK5" s="202"/>
      <c r="KAL5" s="202"/>
      <c r="KAM5" s="203"/>
      <c r="KAN5" s="201"/>
      <c r="KAO5" s="201"/>
      <c r="KAP5" s="205"/>
      <c r="KAQ5" s="206"/>
      <c r="KAR5" s="206"/>
      <c r="KAS5" s="202"/>
      <c r="KAT5" s="202"/>
      <c r="KAU5" s="203"/>
      <c r="KAV5" s="201"/>
      <c r="KAW5" s="201"/>
      <c r="KAX5" s="205"/>
      <c r="KAY5" s="206"/>
      <c r="KAZ5" s="206"/>
      <c r="KBA5" s="202"/>
      <c r="KBB5" s="202"/>
      <c r="KBC5" s="203"/>
      <c r="KBD5" s="201"/>
      <c r="KBE5" s="201"/>
      <c r="KBF5" s="205"/>
      <c r="KBG5" s="206"/>
      <c r="KBH5" s="206"/>
      <c r="KBI5" s="202"/>
      <c r="KBJ5" s="202"/>
      <c r="KBK5" s="203"/>
      <c r="KBL5" s="201"/>
      <c r="KBM5" s="201"/>
      <c r="KBN5" s="205"/>
      <c r="KBO5" s="206"/>
      <c r="KBP5" s="206"/>
      <c r="KBQ5" s="202"/>
      <c r="KBR5" s="202"/>
      <c r="KBS5" s="203"/>
      <c r="KBT5" s="201"/>
      <c r="KBU5" s="201"/>
      <c r="KBV5" s="205"/>
      <c r="KBW5" s="206"/>
      <c r="KBX5" s="206"/>
      <c r="KBY5" s="202"/>
      <c r="KBZ5" s="202"/>
      <c r="KCA5" s="203"/>
      <c r="KCB5" s="201"/>
      <c r="KCC5" s="201"/>
      <c r="KCD5" s="205"/>
      <c r="KCE5" s="206"/>
      <c r="KCF5" s="206"/>
      <c r="KCG5" s="202"/>
      <c r="KCH5" s="202"/>
      <c r="KCI5" s="203"/>
      <c r="KCJ5" s="201"/>
      <c r="KCK5" s="201"/>
      <c r="KCL5" s="205"/>
      <c r="KCM5" s="206"/>
      <c r="KCN5" s="206"/>
      <c r="KCO5" s="202"/>
      <c r="KCP5" s="202"/>
      <c r="KCQ5" s="203"/>
      <c r="KCR5" s="201"/>
      <c r="KCS5" s="201"/>
      <c r="KCT5" s="205"/>
      <c r="KCU5" s="206"/>
      <c r="KCV5" s="206"/>
      <c r="KCW5" s="202"/>
      <c r="KCX5" s="202"/>
      <c r="KCY5" s="203"/>
      <c r="KCZ5" s="201"/>
      <c r="KDA5" s="201"/>
      <c r="KDB5" s="205"/>
      <c r="KDC5" s="206"/>
      <c r="KDD5" s="206"/>
      <c r="KDE5" s="202"/>
      <c r="KDF5" s="202"/>
      <c r="KDG5" s="203"/>
      <c r="KDH5" s="201"/>
      <c r="KDI5" s="201"/>
      <c r="KDJ5" s="205"/>
      <c r="KDK5" s="206"/>
      <c r="KDL5" s="206"/>
      <c r="KDM5" s="202"/>
      <c r="KDN5" s="202"/>
      <c r="KDO5" s="203"/>
      <c r="KDP5" s="201"/>
      <c r="KDQ5" s="201"/>
      <c r="KDR5" s="205"/>
      <c r="KDS5" s="206"/>
      <c r="KDT5" s="206"/>
      <c r="KDU5" s="202"/>
      <c r="KDV5" s="202"/>
      <c r="KDW5" s="203"/>
      <c r="KDX5" s="201"/>
      <c r="KDY5" s="201"/>
      <c r="KDZ5" s="205"/>
      <c r="KEA5" s="206"/>
      <c r="KEB5" s="206"/>
      <c r="KEC5" s="202"/>
      <c r="KED5" s="202"/>
      <c r="KEE5" s="203"/>
      <c r="KEF5" s="201"/>
      <c r="KEG5" s="201"/>
      <c r="KEH5" s="205"/>
      <c r="KEI5" s="206"/>
      <c r="KEJ5" s="206"/>
      <c r="KEK5" s="202"/>
      <c r="KEL5" s="202"/>
      <c r="KEM5" s="203"/>
      <c r="KEN5" s="201"/>
      <c r="KEO5" s="201"/>
      <c r="KEP5" s="205"/>
      <c r="KEQ5" s="206"/>
      <c r="KER5" s="206"/>
      <c r="KES5" s="202"/>
      <c r="KET5" s="202"/>
      <c r="KEU5" s="203"/>
      <c r="KEV5" s="201"/>
      <c r="KEW5" s="201"/>
      <c r="KEX5" s="205"/>
      <c r="KEY5" s="206"/>
      <c r="KEZ5" s="206"/>
      <c r="KFA5" s="202"/>
      <c r="KFB5" s="202"/>
      <c r="KFC5" s="203"/>
      <c r="KFD5" s="201"/>
      <c r="KFE5" s="201"/>
      <c r="KFF5" s="205"/>
      <c r="KFG5" s="206"/>
      <c r="KFH5" s="206"/>
      <c r="KFI5" s="202"/>
      <c r="KFJ5" s="202"/>
      <c r="KFK5" s="203"/>
      <c r="KFL5" s="201"/>
      <c r="KFM5" s="201"/>
      <c r="KFN5" s="205"/>
      <c r="KFO5" s="206"/>
      <c r="KFP5" s="206"/>
      <c r="KFQ5" s="202"/>
      <c r="KFR5" s="202"/>
      <c r="KFS5" s="203"/>
      <c r="KFT5" s="201"/>
      <c r="KFU5" s="201"/>
      <c r="KFV5" s="205"/>
      <c r="KFW5" s="206"/>
      <c r="KFX5" s="206"/>
      <c r="KFY5" s="202"/>
      <c r="KFZ5" s="202"/>
      <c r="KGA5" s="203"/>
      <c r="KGB5" s="201"/>
      <c r="KGC5" s="201"/>
      <c r="KGD5" s="205"/>
      <c r="KGE5" s="206"/>
      <c r="KGF5" s="206"/>
      <c r="KGG5" s="202"/>
      <c r="KGH5" s="202"/>
      <c r="KGI5" s="203"/>
      <c r="KGJ5" s="201"/>
      <c r="KGK5" s="201"/>
      <c r="KGL5" s="205"/>
      <c r="KGM5" s="206"/>
      <c r="KGN5" s="206"/>
      <c r="KGO5" s="202"/>
      <c r="KGP5" s="202"/>
      <c r="KGQ5" s="203"/>
      <c r="KGR5" s="201"/>
      <c r="KGS5" s="201"/>
      <c r="KGT5" s="205"/>
      <c r="KGU5" s="206"/>
      <c r="KGV5" s="206"/>
      <c r="KGW5" s="202"/>
      <c r="KGX5" s="202"/>
      <c r="KGY5" s="203"/>
      <c r="KGZ5" s="201"/>
      <c r="KHA5" s="201"/>
      <c r="KHB5" s="205"/>
      <c r="KHC5" s="206"/>
      <c r="KHD5" s="206"/>
      <c r="KHE5" s="202"/>
      <c r="KHF5" s="202"/>
      <c r="KHG5" s="203"/>
      <c r="KHH5" s="201"/>
      <c r="KHI5" s="201"/>
      <c r="KHJ5" s="205"/>
      <c r="KHK5" s="206"/>
      <c r="KHL5" s="206"/>
      <c r="KHM5" s="202"/>
      <c r="KHN5" s="202"/>
      <c r="KHO5" s="203"/>
      <c r="KHP5" s="201"/>
      <c r="KHQ5" s="201"/>
      <c r="KHR5" s="205"/>
      <c r="KHS5" s="206"/>
      <c r="KHT5" s="206"/>
      <c r="KHU5" s="202"/>
      <c r="KHV5" s="202"/>
      <c r="KHW5" s="203"/>
      <c r="KHX5" s="201"/>
      <c r="KHY5" s="201"/>
      <c r="KHZ5" s="205"/>
      <c r="KIA5" s="206"/>
      <c r="KIB5" s="206"/>
      <c r="KIC5" s="202"/>
      <c r="KID5" s="202"/>
      <c r="KIE5" s="203"/>
      <c r="KIF5" s="201"/>
      <c r="KIG5" s="201"/>
      <c r="KIH5" s="205"/>
      <c r="KII5" s="206"/>
      <c r="KIJ5" s="206"/>
      <c r="KIK5" s="202"/>
      <c r="KIL5" s="202"/>
      <c r="KIM5" s="203"/>
      <c r="KIN5" s="201"/>
      <c r="KIO5" s="201"/>
      <c r="KIP5" s="205"/>
      <c r="KIQ5" s="206"/>
      <c r="KIR5" s="206"/>
      <c r="KIS5" s="202"/>
      <c r="KIT5" s="202"/>
      <c r="KIU5" s="203"/>
      <c r="KIV5" s="201"/>
      <c r="KIW5" s="201"/>
      <c r="KIX5" s="205"/>
      <c r="KIY5" s="206"/>
      <c r="KIZ5" s="206"/>
      <c r="KJA5" s="202"/>
      <c r="KJB5" s="202"/>
      <c r="KJC5" s="203"/>
      <c r="KJD5" s="201"/>
      <c r="KJE5" s="201"/>
      <c r="KJF5" s="205"/>
      <c r="KJG5" s="206"/>
      <c r="KJH5" s="206"/>
      <c r="KJI5" s="202"/>
      <c r="KJJ5" s="202"/>
      <c r="KJK5" s="203"/>
      <c r="KJL5" s="201"/>
      <c r="KJM5" s="201"/>
      <c r="KJN5" s="205"/>
      <c r="KJO5" s="206"/>
      <c r="KJP5" s="206"/>
      <c r="KJQ5" s="202"/>
      <c r="KJR5" s="202"/>
      <c r="KJS5" s="203"/>
      <c r="KJT5" s="201"/>
      <c r="KJU5" s="201"/>
      <c r="KJV5" s="205"/>
      <c r="KJW5" s="206"/>
      <c r="KJX5" s="206"/>
      <c r="KJY5" s="202"/>
      <c r="KJZ5" s="202"/>
      <c r="KKA5" s="203"/>
      <c r="KKB5" s="201"/>
      <c r="KKC5" s="201"/>
      <c r="KKD5" s="205"/>
      <c r="KKE5" s="206"/>
      <c r="KKF5" s="206"/>
      <c r="KKG5" s="202"/>
      <c r="KKH5" s="202"/>
      <c r="KKI5" s="203"/>
      <c r="KKJ5" s="201"/>
      <c r="KKK5" s="201"/>
      <c r="KKL5" s="205"/>
      <c r="KKM5" s="206"/>
      <c r="KKN5" s="206"/>
      <c r="KKO5" s="202"/>
      <c r="KKP5" s="202"/>
      <c r="KKQ5" s="203"/>
      <c r="KKR5" s="201"/>
      <c r="KKS5" s="201"/>
      <c r="KKT5" s="205"/>
      <c r="KKU5" s="206"/>
      <c r="KKV5" s="206"/>
      <c r="KKW5" s="202"/>
      <c r="KKX5" s="202"/>
      <c r="KKY5" s="203"/>
      <c r="KKZ5" s="201"/>
      <c r="KLA5" s="201"/>
      <c r="KLB5" s="205"/>
      <c r="KLC5" s="206"/>
      <c r="KLD5" s="206"/>
      <c r="KLE5" s="202"/>
      <c r="KLF5" s="202"/>
      <c r="KLG5" s="203"/>
      <c r="KLH5" s="201"/>
      <c r="KLI5" s="201"/>
      <c r="KLJ5" s="205"/>
      <c r="KLK5" s="206"/>
      <c r="KLL5" s="206"/>
      <c r="KLM5" s="202"/>
      <c r="KLN5" s="202"/>
      <c r="KLO5" s="203"/>
      <c r="KLP5" s="201"/>
      <c r="KLQ5" s="201"/>
      <c r="KLR5" s="205"/>
      <c r="KLS5" s="206"/>
      <c r="KLT5" s="206"/>
      <c r="KLU5" s="202"/>
      <c r="KLV5" s="202"/>
      <c r="KLW5" s="203"/>
      <c r="KLX5" s="201"/>
      <c r="KLY5" s="201"/>
      <c r="KLZ5" s="205"/>
      <c r="KMA5" s="206"/>
      <c r="KMB5" s="206"/>
      <c r="KMC5" s="202"/>
      <c r="KMD5" s="202"/>
      <c r="KME5" s="203"/>
      <c r="KMF5" s="201"/>
      <c r="KMG5" s="201"/>
      <c r="KMH5" s="205"/>
      <c r="KMI5" s="206"/>
      <c r="KMJ5" s="206"/>
      <c r="KMK5" s="202"/>
      <c r="KML5" s="202"/>
      <c r="KMM5" s="203"/>
      <c r="KMN5" s="201"/>
      <c r="KMO5" s="201"/>
      <c r="KMP5" s="205"/>
      <c r="KMQ5" s="206"/>
      <c r="KMR5" s="206"/>
      <c r="KMS5" s="202"/>
      <c r="KMT5" s="202"/>
      <c r="KMU5" s="203"/>
      <c r="KMV5" s="201"/>
      <c r="KMW5" s="201"/>
      <c r="KMX5" s="205"/>
      <c r="KMY5" s="206"/>
      <c r="KMZ5" s="206"/>
      <c r="KNA5" s="202"/>
      <c r="KNB5" s="202"/>
      <c r="KNC5" s="203"/>
      <c r="KND5" s="201"/>
      <c r="KNE5" s="201"/>
      <c r="KNF5" s="205"/>
      <c r="KNG5" s="206"/>
      <c r="KNH5" s="206"/>
      <c r="KNI5" s="202"/>
      <c r="KNJ5" s="202"/>
      <c r="KNK5" s="203"/>
      <c r="KNL5" s="201"/>
      <c r="KNM5" s="201"/>
      <c r="KNN5" s="205"/>
      <c r="KNO5" s="206"/>
      <c r="KNP5" s="206"/>
      <c r="KNQ5" s="202"/>
      <c r="KNR5" s="202"/>
      <c r="KNS5" s="203"/>
      <c r="KNT5" s="201"/>
      <c r="KNU5" s="201"/>
      <c r="KNV5" s="205"/>
      <c r="KNW5" s="206"/>
      <c r="KNX5" s="206"/>
      <c r="KNY5" s="202"/>
      <c r="KNZ5" s="202"/>
      <c r="KOA5" s="203"/>
      <c r="KOB5" s="201"/>
      <c r="KOC5" s="201"/>
      <c r="KOD5" s="205"/>
      <c r="KOE5" s="206"/>
      <c r="KOF5" s="206"/>
      <c r="KOG5" s="202"/>
      <c r="KOH5" s="202"/>
      <c r="KOI5" s="203"/>
      <c r="KOJ5" s="201"/>
      <c r="KOK5" s="201"/>
      <c r="KOL5" s="205"/>
      <c r="KOM5" s="206"/>
      <c r="KON5" s="206"/>
      <c r="KOO5" s="202"/>
      <c r="KOP5" s="202"/>
      <c r="KOQ5" s="203"/>
      <c r="KOR5" s="201"/>
      <c r="KOS5" s="201"/>
      <c r="KOT5" s="205"/>
      <c r="KOU5" s="206"/>
      <c r="KOV5" s="206"/>
      <c r="KOW5" s="202"/>
      <c r="KOX5" s="202"/>
      <c r="KOY5" s="203"/>
      <c r="KOZ5" s="201"/>
      <c r="KPA5" s="201"/>
      <c r="KPB5" s="205"/>
      <c r="KPC5" s="206"/>
      <c r="KPD5" s="206"/>
      <c r="KPE5" s="202"/>
      <c r="KPF5" s="202"/>
      <c r="KPG5" s="203"/>
      <c r="KPH5" s="201"/>
      <c r="KPI5" s="201"/>
      <c r="KPJ5" s="205"/>
      <c r="KPK5" s="206"/>
      <c r="KPL5" s="206"/>
      <c r="KPM5" s="202"/>
      <c r="KPN5" s="202"/>
      <c r="KPO5" s="203"/>
      <c r="KPP5" s="201"/>
      <c r="KPQ5" s="201"/>
      <c r="KPR5" s="205"/>
      <c r="KPS5" s="206"/>
      <c r="KPT5" s="206"/>
      <c r="KPU5" s="202"/>
      <c r="KPV5" s="202"/>
      <c r="KPW5" s="203"/>
      <c r="KPX5" s="201"/>
      <c r="KPY5" s="201"/>
      <c r="KPZ5" s="205"/>
      <c r="KQA5" s="206"/>
      <c r="KQB5" s="206"/>
      <c r="KQC5" s="202"/>
      <c r="KQD5" s="202"/>
      <c r="KQE5" s="203"/>
      <c r="KQF5" s="201"/>
      <c r="KQG5" s="201"/>
      <c r="KQH5" s="205"/>
      <c r="KQI5" s="206"/>
      <c r="KQJ5" s="206"/>
      <c r="KQK5" s="202"/>
      <c r="KQL5" s="202"/>
      <c r="KQM5" s="203"/>
      <c r="KQN5" s="201"/>
      <c r="KQO5" s="201"/>
      <c r="KQP5" s="205"/>
      <c r="KQQ5" s="206"/>
      <c r="KQR5" s="206"/>
      <c r="KQS5" s="202"/>
      <c r="KQT5" s="202"/>
      <c r="KQU5" s="203"/>
      <c r="KQV5" s="201"/>
      <c r="KQW5" s="201"/>
      <c r="KQX5" s="205"/>
      <c r="KQY5" s="206"/>
      <c r="KQZ5" s="206"/>
      <c r="KRA5" s="202"/>
      <c r="KRB5" s="202"/>
      <c r="KRC5" s="203"/>
      <c r="KRD5" s="201"/>
      <c r="KRE5" s="201"/>
      <c r="KRF5" s="205"/>
      <c r="KRG5" s="206"/>
      <c r="KRH5" s="206"/>
      <c r="KRI5" s="202"/>
      <c r="KRJ5" s="202"/>
      <c r="KRK5" s="203"/>
      <c r="KRL5" s="201"/>
      <c r="KRM5" s="201"/>
      <c r="KRN5" s="205"/>
      <c r="KRO5" s="206"/>
      <c r="KRP5" s="206"/>
      <c r="KRQ5" s="202"/>
      <c r="KRR5" s="202"/>
      <c r="KRS5" s="203"/>
      <c r="KRT5" s="201"/>
      <c r="KRU5" s="201"/>
      <c r="KRV5" s="205"/>
      <c r="KRW5" s="206"/>
      <c r="KRX5" s="206"/>
      <c r="KRY5" s="202"/>
      <c r="KRZ5" s="202"/>
      <c r="KSA5" s="203"/>
      <c r="KSB5" s="201"/>
      <c r="KSC5" s="201"/>
      <c r="KSD5" s="205"/>
      <c r="KSE5" s="206"/>
      <c r="KSF5" s="206"/>
      <c r="KSG5" s="202"/>
      <c r="KSH5" s="202"/>
      <c r="KSI5" s="203"/>
      <c r="KSJ5" s="201"/>
      <c r="KSK5" s="201"/>
      <c r="KSL5" s="205"/>
      <c r="KSM5" s="206"/>
      <c r="KSN5" s="206"/>
      <c r="KSO5" s="202"/>
      <c r="KSP5" s="202"/>
      <c r="KSQ5" s="203"/>
      <c r="KSR5" s="201"/>
      <c r="KSS5" s="201"/>
      <c r="KST5" s="205"/>
      <c r="KSU5" s="206"/>
      <c r="KSV5" s="206"/>
      <c r="KSW5" s="202"/>
      <c r="KSX5" s="202"/>
      <c r="KSY5" s="203"/>
      <c r="KSZ5" s="201"/>
      <c r="KTA5" s="201"/>
      <c r="KTB5" s="205"/>
      <c r="KTC5" s="206"/>
      <c r="KTD5" s="206"/>
      <c r="KTE5" s="202"/>
      <c r="KTF5" s="202"/>
      <c r="KTG5" s="203"/>
      <c r="KTH5" s="201"/>
      <c r="KTI5" s="201"/>
      <c r="KTJ5" s="205"/>
      <c r="KTK5" s="206"/>
      <c r="KTL5" s="206"/>
      <c r="KTM5" s="202"/>
      <c r="KTN5" s="202"/>
      <c r="KTO5" s="203"/>
      <c r="KTP5" s="201"/>
      <c r="KTQ5" s="201"/>
      <c r="KTR5" s="205"/>
      <c r="KTS5" s="206"/>
      <c r="KTT5" s="206"/>
      <c r="KTU5" s="202"/>
      <c r="KTV5" s="202"/>
      <c r="KTW5" s="203"/>
      <c r="KTX5" s="201"/>
      <c r="KTY5" s="201"/>
      <c r="KTZ5" s="205"/>
      <c r="KUA5" s="206"/>
      <c r="KUB5" s="206"/>
      <c r="KUC5" s="202"/>
      <c r="KUD5" s="202"/>
      <c r="KUE5" s="203"/>
      <c r="KUF5" s="201"/>
      <c r="KUG5" s="201"/>
      <c r="KUH5" s="205"/>
      <c r="KUI5" s="206"/>
      <c r="KUJ5" s="206"/>
      <c r="KUK5" s="202"/>
      <c r="KUL5" s="202"/>
      <c r="KUM5" s="203"/>
      <c r="KUN5" s="201"/>
      <c r="KUO5" s="201"/>
      <c r="KUP5" s="205"/>
      <c r="KUQ5" s="206"/>
      <c r="KUR5" s="206"/>
      <c r="KUS5" s="202"/>
      <c r="KUT5" s="202"/>
      <c r="KUU5" s="203"/>
      <c r="KUV5" s="201"/>
      <c r="KUW5" s="201"/>
      <c r="KUX5" s="205"/>
      <c r="KUY5" s="206"/>
      <c r="KUZ5" s="206"/>
      <c r="KVA5" s="202"/>
      <c r="KVB5" s="202"/>
      <c r="KVC5" s="203"/>
      <c r="KVD5" s="201"/>
      <c r="KVE5" s="201"/>
      <c r="KVF5" s="205"/>
      <c r="KVG5" s="206"/>
      <c r="KVH5" s="206"/>
      <c r="KVI5" s="202"/>
      <c r="KVJ5" s="202"/>
      <c r="KVK5" s="203"/>
      <c r="KVL5" s="201"/>
      <c r="KVM5" s="201"/>
      <c r="KVN5" s="205"/>
      <c r="KVO5" s="206"/>
      <c r="KVP5" s="206"/>
      <c r="KVQ5" s="202"/>
      <c r="KVR5" s="202"/>
      <c r="KVS5" s="203"/>
      <c r="KVT5" s="201"/>
      <c r="KVU5" s="201"/>
      <c r="KVV5" s="205"/>
      <c r="KVW5" s="206"/>
      <c r="KVX5" s="206"/>
      <c r="KVY5" s="202"/>
      <c r="KVZ5" s="202"/>
      <c r="KWA5" s="203"/>
      <c r="KWB5" s="201"/>
      <c r="KWC5" s="201"/>
      <c r="KWD5" s="205"/>
      <c r="KWE5" s="206"/>
      <c r="KWF5" s="206"/>
      <c r="KWG5" s="202"/>
      <c r="KWH5" s="202"/>
      <c r="KWI5" s="203"/>
      <c r="KWJ5" s="201"/>
      <c r="KWK5" s="201"/>
      <c r="KWL5" s="205"/>
      <c r="KWM5" s="206"/>
      <c r="KWN5" s="206"/>
      <c r="KWO5" s="202"/>
      <c r="KWP5" s="202"/>
      <c r="KWQ5" s="203"/>
      <c r="KWR5" s="201"/>
      <c r="KWS5" s="201"/>
      <c r="KWT5" s="205"/>
      <c r="KWU5" s="206"/>
      <c r="KWV5" s="206"/>
      <c r="KWW5" s="202"/>
      <c r="KWX5" s="202"/>
      <c r="KWY5" s="203"/>
      <c r="KWZ5" s="201"/>
      <c r="KXA5" s="201"/>
      <c r="KXB5" s="205"/>
      <c r="KXC5" s="206"/>
      <c r="KXD5" s="206"/>
      <c r="KXE5" s="202"/>
      <c r="KXF5" s="202"/>
      <c r="KXG5" s="203"/>
      <c r="KXH5" s="201"/>
      <c r="KXI5" s="201"/>
      <c r="KXJ5" s="205"/>
      <c r="KXK5" s="206"/>
      <c r="KXL5" s="206"/>
      <c r="KXM5" s="202"/>
      <c r="KXN5" s="202"/>
      <c r="KXO5" s="203"/>
      <c r="KXP5" s="201"/>
      <c r="KXQ5" s="201"/>
      <c r="KXR5" s="205"/>
      <c r="KXS5" s="206"/>
      <c r="KXT5" s="206"/>
      <c r="KXU5" s="202"/>
      <c r="KXV5" s="202"/>
      <c r="KXW5" s="203"/>
      <c r="KXX5" s="201"/>
      <c r="KXY5" s="201"/>
      <c r="KXZ5" s="205"/>
      <c r="KYA5" s="206"/>
      <c r="KYB5" s="206"/>
      <c r="KYC5" s="202"/>
      <c r="KYD5" s="202"/>
      <c r="KYE5" s="203"/>
      <c r="KYF5" s="201"/>
      <c r="KYG5" s="201"/>
      <c r="KYH5" s="205"/>
      <c r="KYI5" s="206"/>
      <c r="KYJ5" s="206"/>
      <c r="KYK5" s="202"/>
      <c r="KYL5" s="202"/>
      <c r="KYM5" s="203"/>
      <c r="KYN5" s="201"/>
      <c r="KYO5" s="201"/>
      <c r="KYP5" s="205"/>
      <c r="KYQ5" s="206"/>
      <c r="KYR5" s="206"/>
      <c r="KYS5" s="202"/>
      <c r="KYT5" s="202"/>
      <c r="KYU5" s="203"/>
      <c r="KYV5" s="201"/>
      <c r="KYW5" s="201"/>
      <c r="KYX5" s="205"/>
      <c r="KYY5" s="206"/>
      <c r="KYZ5" s="206"/>
      <c r="KZA5" s="202"/>
      <c r="KZB5" s="202"/>
      <c r="KZC5" s="203"/>
      <c r="KZD5" s="201"/>
      <c r="KZE5" s="201"/>
      <c r="KZF5" s="205"/>
      <c r="KZG5" s="206"/>
      <c r="KZH5" s="206"/>
      <c r="KZI5" s="202"/>
      <c r="KZJ5" s="202"/>
      <c r="KZK5" s="203"/>
      <c r="KZL5" s="201"/>
      <c r="KZM5" s="201"/>
      <c r="KZN5" s="205"/>
      <c r="KZO5" s="206"/>
      <c r="KZP5" s="206"/>
      <c r="KZQ5" s="202"/>
      <c r="KZR5" s="202"/>
      <c r="KZS5" s="203"/>
      <c r="KZT5" s="201"/>
      <c r="KZU5" s="201"/>
      <c r="KZV5" s="205"/>
      <c r="KZW5" s="206"/>
      <c r="KZX5" s="206"/>
      <c r="KZY5" s="202"/>
      <c r="KZZ5" s="202"/>
      <c r="LAA5" s="203"/>
      <c r="LAB5" s="201"/>
      <c r="LAC5" s="201"/>
      <c r="LAD5" s="205"/>
      <c r="LAE5" s="206"/>
      <c r="LAF5" s="206"/>
      <c r="LAG5" s="202"/>
      <c r="LAH5" s="202"/>
      <c r="LAI5" s="203"/>
      <c r="LAJ5" s="201"/>
      <c r="LAK5" s="201"/>
      <c r="LAL5" s="205"/>
      <c r="LAM5" s="206"/>
      <c r="LAN5" s="206"/>
      <c r="LAO5" s="202"/>
      <c r="LAP5" s="202"/>
      <c r="LAQ5" s="203"/>
      <c r="LAR5" s="201"/>
      <c r="LAS5" s="201"/>
      <c r="LAT5" s="205"/>
      <c r="LAU5" s="206"/>
      <c r="LAV5" s="206"/>
      <c r="LAW5" s="202"/>
      <c r="LAX5" s="202"/>
      <c r="LAY5" s="203"/>
      <c r="LAZ5" s="201"/>
      <c r="LBA5" s="201"/>
      <c r="LBB5" s="205"/>
      <c r="LBC5" s="206"/>
      <c r="LBD5" s="206"/>
      <c r="LBE5" s="202"/>
      <c r="LBF5" s="202"/>
      <c r="LBG5" s="203"/>
      <c r="LBH5" s="201"/>
      <c r="LBI5" s="201"/>
      <c r="LBJ5" s="205"/>
      <c r="LBK5" s="206"/>
      <c r="LBL5" s="206"/>
      <c r="LBM5" s="202"/>
      <c r="LBN5" s="202"/>
      <c r="LBO5" s="203"/>
      <c r="LBP5" s="201"/>
      <c r="LBQ5" s="201"/>
      <c r="LBR5" s="205"/>
      <c r="LBS5" s="206"/>
      <c r="LBT5" s="206"/>
      <c r="LBU5" s="202"/>
      <c r="LBV5" s="202"/>
      <c r="LBW5" s="203"/>
      <c r="LBX5" s="201"/>
      <c r="LBY5" s="201"/>
      <c r="LBZ5" s="205"/>
      <c r="LCA5" s="206"/>
      <c r="LCB5" s="206"/>
      <c r="LCC5" s="202"/>
      <c r="LCD5" s="202"/>
      <c r="LCE5" s="203"/>
      <c r="LCF5" s="201"/>
      <c r="LCG5" s="201"/>
      <c r="LCH5" s="205"/>
      <c r="LCI5" s="206"/>
      <c r="LCJ5" s="206"/>
      <c r="LCK5" s="202"/>
      <c r="LCL5" s="202"/>
      <c r="LCM5" s="203"/>
      <c r="LCN5" s="201"/>
      <c r="LCO5" s="201"/>
      <c r="LCP5" s="205"/>
      <c r="LCQ5" s="206"/>
      <c r="LCR5" s="206"/>
      <c r="LCS5" s="202"/>
      <c r="LCT5" s="202"/>
      <c r="LCU5" s="203"/>
      <c r="LCV5" s="201"/>
      <c r="LCW5" s="201"/>
      <c r="LCX5" s="205"/>
      <c r="LCY5" s="206"/>
      <c r="LCZ5" s="206"/>
      <c r="LDA5" s="202"/>
      <c r="LDB5" s="202"/>
      <c r="LDC5" s="203"/>
      <c r="LDD5" s="201"/>
      <c r="LDE5" s="201"/>
      <c r="LDF5" s="205"/>
      <c r="LDG5" s="206"/>
      <c r="LDH5" s="206"/>
      <c r="LDI5" s="202"/>
      <c r="LDJ5" s="202"/>
      <c r="LDK5" s="203"/>
      <c r="LDL5" s="201"/>
      <c r="LDM5" s="201"/>
      <c r="LDN5" s="205"/>
      <c r="LDO5" s="206"/>
      <c r="LDP5" s="206"/>
      <c r="LDQ5" s="202"/>
      <c r="LDR5" s="202"/>
      <c r="LDS5" s="203"/>
      <c r="LDT5" s="201"/>
      <c r="LDU5" s="201"/>
      <c r="LDV5" s="205"/>
      <c r="LDW5" s="206"/>
      <c r="LDX5" s="206"/>
      <c r="LDY5" s="202"/>
      <c r="LDZ5" s="202"/>
      <c r="LEA5" s="203"/>
      <c r="LEB5" s="201"/>
      <c r="LEC5" s="201"/>
      <c r="LED5" s="205"/>
      <c r="LEE5" s="206"/>
      <c r="LEF5" s="206"/>
      <c r="LEG5" s="202"/>
      <c r="LEH5" s="202"/>
      <c r="LEI5" s="203"/>
      <c r="LEJ5" s="201"/>
      <c r="LEK5" s="201"/>
      <c r="LEL5" s="205"/>
      <c r="LEM5" s="206"/>
      <c r="LEN5" s="206"/>
      <c r="LEO5" s="202"/>
      <c r="LEP5" s="202"/>
      <c r="LEQ5" s="203"/>
      <c r="LER5" s="201"/>
      <c r="LES5" s="201"/>
      <c r="LET5" s="205"/>
      <c r="LEU5" s="206"/>
      <c r="LEV5" s="206"/>
      <c r="LEW5" s="202"/>
      <c r="LEX5" s="202"/>
      <c r="LEY5" s="203"/>
      <c r="LEZ5" s="201"/>
      <c r="LFA5" s="201"/>
      <c r="LFB5" s="205"/>
      <c r="LFC5" s="206"/>
      <c r="LFD5" s="206"/>
      <c r="LFE5" s="202"/>
      <c r="LFF5" s="202"/>
      <c r="LFG5" s="203"/>
      <c r="LFH5" s="201"/>
      <c r="LFI5" s="201"/>
      <c r="LFJ5" s="205"/>
      <c r="LFK5" s="206"/>
      <c r="LFL5" s="206"/>
      <c r="LFM5" s="202"/>
      <c r="LFN5" s="202"/>
      <c r="LFO5" s="203"/>
      <c r="LFP5" s="201"/>
      <c r="LFQ5" s="201"/>
      <c r="LFR5" s="205"/>
      <c r="LFS5" s="206"/>
      <c r="LFT5" s="206"/>
      <c r="LFU5" s="202"/>
      <c r="LFV5" s="202"/>
      <c r="LFW5" s="203"/>
      <c r="LFX5" s="201"/>
      <c r="LFY5" s="201"/>
      <c r="LFZ5" s="205"/>
      <c r="LGA5" s="206"/>
      <c r="LGB5" s="206"/>
      <c r="LGC5" s="202"/>
      <c r="LGD5" s="202"/>
      <c r="LGE5" s="203"/>
      <c r="LGF5" s="201"/>
      <c r="LGG5" s="201"/>
      <c r="LGH5" s="205"/>
      <c r="LGI5" s="206"/>
      <c r="LGJ5" s="206"/>
      <c r="LGK5" s="202"/>
      <c r="LGL5" s="202"/>
      <c r="LGM5" s="203"/>
      <c r="LGN5" s="201"/>
      <c r="LGO5" s="201"/>
      <c r="LGP5" s="205"/>
      <c r="LGQ5" s="206"/>
      <c r="LGR5" s="206"/>
      <c r="LGS5" s="202"/>
      <c r="LGT5" s="202"/>
      <c r="LGU5" s="203"/>
      <c r="LGV5" s="201"/>
      <c r="LGW5" s="201"/>
      <c r="LGX5" s="205"/>
      <c r="LGY5" s="206"/>
      <c r="LGZ5" s="206"/>
      <c r="LHA5" s="202"/>
      <c r="LHB5" s="202"/>
      <c r="LHC5" s="203"/>
      <c r="LHD5" s="201"/>
      <c r="LHE5" s="201"/>
      <c r="LHF5" s="205"/>
      <c r="LHG5" s="206"/>
      <c r="LHH5" s="206"/>
      <c r="LHI5" s="202"/>
      <c r="LHJ5" s="202"/>
      <c r="LHK5" s="203"/>
      <c r="LHL5" s="201"/>
      <c r="LHM5" s="201"/>
      <c r="LHN5" s="205"/>
      <c r="LHO5" s="206"/>
      <c r="LHP5" s="206"/>
      <c r="LHQ5" s="202"/>
      <c r="LHR5" s="202"/>
      <c r="LHS5" s="203"/>
      <c r="LHT5" s="201"/>
      <c r="LHU5" s="201"/>
      <c r="LHV5" s="205"/>
      <c r="LHW5" s="206"/>
      <c r="LHX5" s="206"/>
      <c r="LHY5" s="202"/>
      <c r="LHZ5" s="202"/>
      <c r="LIA5" s="203"/>
      <c r="LIB5" s="201"/>
      <c r="LIC5" s="201"/>
      <c r="LID5" s="205"/>
      <c r="LIE5" s="206"/>
      <c r="LIF5" s="206"/>
      <c r="LIG5" s="202"/>
      <c r="LIH5" s="202"/>
      <c r="LII5" s="203"/>
      <c r="LIJ5" s="201"/>
      <c r="LIK5" s="201"/>
      <c r="LIL5" s="205"/>
      <c r="LIM5" s="206"/>
      <c r="LIN5" s="206"/>
      <c r="LIO5" s="202"/>
      <c r="LIP5" s="202"/>
      <c r="LIQ5" s="203"/>
      <c r="LIR5" s="201"/>
      <c r="LIS5" s="201"/>
      <c r="LIT5" s="205"/>
      <c r="LIU5" s="206"/>
      <c r="LIV5" s="206"/>
      <c r="LIW5" s="202"/>
      <c r="LIX5" s="202"/>
      <c r="LIY5" s="203"/>
      <c r="LIZ5" s="201"/>
      <c r="LJA5" s="201"/>
      <c r="LJB5" s="205"/>
      <c r="LJC5" s="206"/>
      <c r="LJD5" s="206"/>
      <c r="LJE5" s="202"/>
      <c r="LJF5" s="202"/>
      <c r="LJG5" s="203"/>
      <c r="LJH5" s="201"/>
      <c r="LJI5" s="201"/>
      <c r="LJJ5" s="205"/>
      <c r="LJK5" s="206"/>
      <c r="LJL5" s="206"/>
      <c r="LJM5" s="202"/>
      <c r="LJN5" s="202"/>
      <c r="LJO5" s="203"/>
      <c r="LJP5" s="201"/>
      <c r="LJQ5" s="201"/>
      <c r="LJR5" s="205"/>
      <c r="LJS5" s="206"/>
      <c r="LJT5" s="206"/>
      <c r="LJU5" s="202"/>
      <c r="LJV5" s="202"/>
      <c r="LJW5" s="203"/>
      <c r="LJX5" s="201"/>
      <c r="LJY5" s="201"/>
      <c r="LJZ5" s="205"/>
      <c r="LKA5" s="206"/>
      <c r="LKB5" s="206"/>
      <c r="LKC5" s="202"/>
      <c r="LKD5" s="202"/>
      <c r="LKE5" s="203"/>
      <c r="LKF5" s="201"/>
      <c r="LKG5" s="201"/>
      <c r="LKH5" s="205"/>
      <c r="LKI5" s="206"/>
      <c r="LKJ5" s="206"/>
      <c r="LKK5" s="202"/>
      <c r="LKL5" s="202"/>
      <c r="LKM5" s="203"/>
      <c r="LKN5" s="201"/>
      <c r="LKO5" s="201"/>
      <c r="LKP5" s="205"/>
      <c r="LKQ5" s="206"/>
      <c r="LKR5" s="206"/>
      <c r="LKS5" s="202"/>
      <c r="LKT5" s="202"/>
      <c r="LKU5" s="203"/>
      <c r="LKV5" s="201"/>
      <c r="LKW5" s="201"/>
      <c r="LKX5" s="205"/>
      <c r="LKY5" s="206"/>
      <c r="LKZ5" s="206"/>
      <c r="LLA5" s="202"/>
      <c r="LLB5" s="202"/>
      <c r="LLC5" s="203"/>
      <c r="LLD5" s="201"/>
      <c r="LLE5" s="201"/>
      <c r="LLF5" s="205"/>
      <c r="LLG5" s="206"/>
      <c r="LLH5" s="206"/>
      <c r="LLI5" s="202"/>
      <c r="LLJ5" s="202"/>
      <c r="LLK5" s="203"/>
      <c r="LLL5" s="201"/>
      <c r="LLM5" s="201"/>
      <c r="LLN5" s="205"/>
      <c r="LLO5" s="206"/>
      <c r="LLP5" s="206"/>
      <c r="LLQ5" s="202"/>
      <c r="LLR5" s="202"/>
      <c r="LLS5" s="203"/>
      <c r="LLT5" s="201"/>
      <c r="LLU5" s="201"/>
      <c r="LLV5" s="205"/>
      <c r="LLW5" s="206"/>
      <c r="LLX5" s="206"/>
      <c r="LLY5" s="202"/>
      <c r="LLZ5" s="202"/>
      <c r="LMA5" s="203"/>
      <c r="LMB5" s="201"/>
      <c r="LMC5" s="201"/>
      <c r="LMD5" s="205"/>
      <c r="LME5" s="206"/>
      <c r="LMF5" s="206"/>
      <c r="LMG5" s="202"/>
      <c r="LMH5" s="202"/>
      <c r="LMI5" s="203"/>
      <c r="LMJ5" s="201"/>
      <c r="LMK5" s="201"/>
      <c r="LML5" s="205"/>
      <c r="LMM5" s="206"/>
      <c r="LMN5" s="206"/>
      <c r="LMO5" s="202"/>
      <c r="LMP5" s="202"/>
      <c r="LMQ5" s="203"/>
      <c r="LMR5" s="201"/>
      <c r="LMS5" s="201"/>
      <c r="LMT5" s="205"/>
      <c r="LMU5" s="206"/>
      <c r="LMV5" s="206"/>
      <c r="LMW5" s="202"/>
      <c r="LMX5" s="202"/>
      <c r="LMY5" s="203"/>
      <c r="LMZ5" s="201"/>
      <c r="LNA5" s="201"/>
      <c r="LNB5" s="205"/>
      <c r="LNC5" s="206"/>
      <c r="LND5" s="206"/>
      <c r="LNE5" s="202"/>
      <c r="LNF5" s="202"/>
      <c r="LNG5" s="203"/>
      <c r="LNH5" s="201"/>
      <c r="LNI5" s="201"/>
      <c r="LNJ5" s="205"/>
      <c r="LNK5" s="206"/>
      <c r="LNL5" s="206"/>
      <c r="LNM5" s="202"/>
      <c r="LNN5" s="202"/>
      <c r="LNO5" s="203"/>
      <c r="LNP5" s="201"/>
      <c r="LNQ5" s="201"/>
      <c r="LNR5" s="205"/>
      <c r="LNS5" s="206"/>
      <c r="LNT5" s="206"/>
      <c r="LNU5" s="202"/>
      <c r="LNV5" s="202"/>
      <c r="LNW5" s="203"/>
      <c r="LNX5" s="201"/>
      <c r="LNY5" s="201"/>
      <c r="LNZ5" s="205"/>
      <c r="LOA5" s="206"/>
      <c r="LOB5" s="206"/>
      <c r="LOC5" s="202"/>
      <c r="LOD5" s="202"/>
      <c r="LOE5" s="203"/>
      <c r="LOF5" s="201"/>
      <c r="LOG5" s="201"/>
      <c r="LOH5" s="205"/>
      <c r="LOI5" s="206"/>
      <c r="LOJ5" s="206"/>
      <c r="LOK5" s="202"/>
      <c r="LOL5" s="202"/>
      <c r="LOM5" s="203"/>
      <c r="LON5" s="201"/>
      <c r="LOO5" s="201"/>
      <c r="LOP5" s="205"/>
      <c r="LOQ5" s="206"/>
      <c r="LOR5" s="206"/>
      <c r="LOS5" s="202"/>
      <c r="LOT5" s="202"/>
      <c r="LOU5" s="203"/>
      <c r="LOV5" s="201"/>
      <c r="LOW5" s="201"/>
      <c r="LOX5" s="205"/>
      <c r="LOY5" s="206"/>
      <c r="LOZ5" s="206"/>
      <c r="LPA5" s="202"/>
      <c r="LPB5" s="202"/>
      <c r="LPC5" s="203"/>
      <c r="LPD5" s="201"/>
      <c r="LPE5" s="201"/>
      <c r="LPF5" s="205"/>
      <c r="LPG5" s="206"/>
      <c r="LPH5" s="206"/>
      <c r="LPI5" s="202"/>
      <c r="LPJ5" s="202"/>
      <c r="LPK5" s="203"/>
      <c r="LPL5" s="201"/>
      <c r="LPM5" s="201"/>
      <c r="LPN5" s="205"/>
      <c r="LPO5" s="206"/>
      <c r="LPP5" s="206"/>
      <c r="LPQ5" s="202"/>
      <c r="LPR5" s="202"/>
      <c r="LPS5" s="203"/>
      <c r="LPT5" s="201"/>
      <c r="LPU5" s="201"/>
      <c r="LPV5" s="205"/>
      <c r="LPW5" s="206"/>
      <c r="LPX5" s="206"/>
      <c r="LPY5" s="202"/>
      <c r="LPZ5" s="202"/>
      <c r="LQA5" s="203"/>
      <c r="LQB5" s="201"/>
      <c r="LQC5" s="201"/>
      <c r="LQD5" s="205"/>
      <c r="LQE5" s="206"/>
      <c r="LQF5" s="206"/>
      <c r="LQG5" s="202"/>
      <c r="LQH5" s="202"/>
      <c r="LQI5" s="203"/>
      <c r="LQJ5" s="201"/>
      <c r="LQK5" s="201"/>
      <c r="LQL5" s="205"/>
      <c r="LQM5" s="206"/>
      <c r="LQN5" s="206"/>
      <c r="LQO5" s="202"/>
      <c r="LQP5" s="202"/>
      <c r="LQQ5" s="203"/>
      <c r="LQR5" s="201"/>
      <c r="LQS5" s="201"/>
      <c r="LQT5" s="205"/>
      <c r="LQU5" s="206"/>
      <c r="LQV5" s="206"/>
      <c r="LQW5" s="202"/>
      <c r="LQX5" s="202"/>
      <c r="LQY5" s="203"/>
      <c r="LQZ5" s="201"/>
      <c r="LRA5" s="201"/>
      <c r="LRB5" s="205"/>
      <c r="LRC5" s="206"/>
      <c r="LRD5" s="206"/>
      <c r="LRE5" s="202"/>
      <c r="LRF5" s="202"/>
      <c r="LRG5" s="203"/>
      <c r="LRH5" s="201"/>
      <c r="LRI5" s="201"/>
      <c r="LRJ5" s="205"/>
      <c r="LRK5" s="206"/>
      <c r="LRL5" s="206"/>
      <c r="LRM5" s="202"/>
      <c r="LRN5" s="202"/>
      <c r="LRO5" s="203"/>
      <c r="LRP5" s="201"/>
      <c r="LRQ5" s="201"/>
      <c r="LRR5" s="205"/>
      <c r="LRS5" s="206"/>
      <c r="LRT5" s="206"/>
      <c r="LRU5" s="202"/>
      <c r="LRV5" s="202"/>
      <c r="LRW5" s="203"/>
      <c r="LRX5" s="201"/>
      <c r="LRY5" s="201"/>
      <c r="LRZ5" s="205"/>
      <c r="LSA5" s="206"/>
      <c r="LSB5" s="206"/>
      <c r="LSC5" s="202"/>
      <c r="LSD5" s="202"/>
      <c r="LSE5" s="203"/>
      <c r="LSF5" s="201"/>
      <c r="LSG5" s="201"/>
      <c r="LSH5" s="205"/>
      <c r="LSI5" s="206"/>
      <c r="LSJ5" s="206"/>
      <c r="LSK5" s="202"/>
      <c r="LSL5" s="202"/>
      <c r="LSM5" s="203"/>
      <c r="LSN5" s="201"/>
      <c r="LSO5" s="201"/>
      <c r="LSP5" s="205"/>
      <c r="LSQ5" s="206"/>
      <c r="LSR5" s="206"/>
      <c r="LSS5" s="202"/>
      <c r="LST5" s="202"/>
      <c r="LSU5" s="203"/>
      <c r="LSV5" s="201"/>
      <c r="LSW5" s="201"/>
      <c r="LSX5" s="205"/>
      <c r="LSY5" s="206"/>
      <c r="LSZ5" s="206"/>
      <c r="LTA5" s="202"/>
      <c r="LTB5" s="202"/>
      <c r="LTC5" s="203"/>
      <c r="LTD5" s="201"/>
      <c r="LTE5" s="201"/>
      <c r="LTF5" s="205"/>
      <c r="LTG5" s="206"/>
      <c r="LTH5" s="206"/>
      <c r="LTI5" s="202"/>
      <c r="LTJ5" s="202"/>
      <c r="LTK5" s="203"/>
      <c r="LTL5" s="201"/>
      <c r="LTM5" s="201"/>
      <c r="LTN5" s="205"/>
      <c r="LTO5" s="206"/>
      <c r="LTP5" s="206"/>
      <c r="LTQ5" s="202"/>
      <c r="LTR5" s="202"/>
      <c r="LTS5" s="203"/>
      <c r="LTT5" s="201"/>
      <c r="LTU5" s="201"/>
      <c r="LTV5" s="205"/>
      <c r="LTW5" s="206"/>
      <c r="LTX5" s="206"/>
      <c r="LTY5" s="202"/>
      <c r="LTZ5" s="202"/>
      <c r="LUA5" s="203"/>
      <c r="LUB5" s="201"/>
      <c r="LUC5" s="201"/>
      <c r="LUD5" s="205"/>
      <c r="LUE5" s="206"/>
      <c r="LUF5" s="206"/>
      <c r="LUG5" s="202"/>
      <c r="LUH5" s="202"/>
      <c r="LUI5" s="203"/>
      <c r="LUJ5" s="201"/>
      <c r="LUK5" s="201"/>
      <c r="LUL5" s="205"/>
      <c r="LUM5" s="206"/>
      <c r="LUN5" s="206"/>
      <c r="LUO5" s="202"/>
      <c r="LUP5" s="202"/>
      <c r="LUQ5" s="203"/>
      <c r="LUR5" s="201"/>
      <c r="LUS5" s="201"/>
      <c r="LUT5" s="205"/>
      <c r="LUU5" s="206"/>
      <c r="LUV5" s="206"/>
      <c r="LUW5" s="202"/>
      <c r="LUX5" s="202"/>
      <c r="LUY5" s="203"/>
      <c r="LUZ5" s="201"/>
      <c r="LVA5" s="201"/>
      <c r="LVB5" s="205"/>
      <c r="LVC5" s="206"/>
      <c r="LVD5" s="206"/>
      <c r="LVE5" s="202"/>
      <c r="LVF5" s="202"/>
      <c r="LVG5" s="203"/>
      <c r="LVH5" s="201"/>
      <c r="LVI5" s="201"/>
      <c r="LVJ5" s="205"/>
      <c r="LVK5" s="206"/>
      <c r="LVL5" s="206"/>
      <c r="LVM5" s="202"/>
      <c r="LVN5" s="202"/>
      <c r="LVO5" s="203"/>
      <c r="LVP5" s="201"/>
      <c r="LVQ5" s="201"/>
      <c r="LVR5" s="205"/>
      <c r="LVS5" s="206"/>
      <c r="LVT5" s="206"/>
      <c r="LVU5" s="202"/>
      <c r="LVV5" s="202"/>
      <c r="LVW5" s="203"/>
      <c r="LVX5" s="201"/>
      <c r="LVY5" s="201"/>
      <c r="LVZ5" s="205"/>
      <c r="LWA5" s="206"/>
      <c r="LWB5" s="206"/>
      <c r="LWC5" s="202"/>
      <c r="LWD5" s="202"/>
      <c r="LWE5" s="203"/>
      <c r="LWF5" s="201"/>
      <c r="LWG5" s="201"/>
      <c r="LWH5" s="205"/>
      <c r="LWI5" s="206"/>
      <c r="LWJ5" s="206"/>
      <c r="LWK5" s="202"/>
      <c r="LWL5" s="202"/>
      <c r="LWM5" s="203"/>
      <c r="LWN5" s="201"/>
      <c r="LWO5" s="201"/>
      <c r="LWP5" s="205"/>
      <c r="LWQ5" s="206"/>
      <c r="LWR5" s="206"/>
      <c r="LWS5" s="202"/>
      <c r="LWT5" s="202"/>
      <c r="LWU5" s="203"/>
      <c r="LWV5" s="201"/>
      <c r="LWW5" s="201"/>
      <c r="LWX5" s="205"/>
      <c r="LWY5" s="206"/>
      <c r="LWZ5" s="206"/>
      <c r="LXA5" s="202"/>
      <c r="LXB5" s="202"/>
      <c r="LXC5" s="203"/>
      <c r="LXD5" s="201"/>
      <c r="LXE5" s="201"/>
      <c r="LXF5" s="205"/>
      <c r="LXG5" s="206"/>
      <c r="LXH5" s="206"/>
      <c r="LXI5" s="202"/>
      <c r="LXJ5" s="202"/>
      <c r="LXK5" s="203"/>
      <c r="LXL5" s="201"/>
      <c r="LXM5" s="201"/>
      <c r="LXN5" s="205"/>
      <c r="LXO5" s="206"/>
      <c r="LXP5" s="206"/>
      <c r="LXQ5" s="202"/>
      <c r="LXR5" s="202"/>
      <c r="LXS5" s="203"/>
      <c r="LXT5" s="201"/>
      <c r="LXU5" s="201"/>
      <c r="LXV5" s="205"/>
      <c r="LXW5" s="206"/>
      <c r="LXX5" s="206"/>
      <c r="LXY5" s="202"/>
      <c r="LXZ5" s="202"/>
      <c r="LYA5" s="203"/>
      <c r="LYB5" s="201"/>
      <c r="LYC5" s="201"/>
      <c r="LYD5" s="205"/>
      <c r="LYE5" s="206"/>
      <c r="LYF5" s="206"/>
      <c r="LYG5" s="202"/>
      <c r="LYH5" s="202"/>
      <c r="LYI5" s="203"/>
      <c r="LYJ5" s="201"/>
      <c r="LYK5" s="201"/>
      <c r="LYL5" s="205"/>
      <c r="LYM5" s="206"/>
      <c r="LYN5" s="206"/>
      <c r="LYO5" s="202"/>
      <c r="LYP5" s="202"/>
      <c r="LYQ5" s="203"/>
      <c r="LYR5" s="201"/>
      <c r="LYS5" s="201"/>
      <c r="LYT5" s="205"/>
      <c r="LYU5" s="206"/>
      <c r="LYV5" s="206"/>
      <c r="LYW5" s="202"/>
      <c r="LYX5" s="202"/>
      <c r="LYY5" s="203"/>
      <c r="LYZ5" s="201"/>
      <c r="LZA5" s="201"/>
      <c r="LZB5" s="205"/>
      <c r="LZC5" s="206"/>
      <c r="LZD5" s="206"/>
      <c r="LZE5" s="202"/>
      <c r="LZF5" s="202"/>
      <c r="LZG5" s="203"/>
      <c r="LZH5" s="201"/>
      <c r="LZI5" s="201"/>
      <c r="LZJ5" s="205"/>
      <c r="LZK5" s="206"/>
      <c r="LZL5" s="206"/>
      <c r="LZM5" s="202"/>
      <c r="LZN5" s="202"/>
      <c r="LZO5" s="203"/>
      <c r="LZP5" s="201"/>
      <c r="LZQ5" s="201"/>
      <c r="LZR5" s="205"/>
      <c r="LZS5" s="206"/>
      <c r="LZT5" s="206"/>
      <c r="LZU5" s="202"/>
      <c r="LZV5" s="202"/>
      <c r="LZW5" s="203"/>
      <c r="LZX5" s="201"/>
      <c r="LZY5" s="201"/>
      <c r="LZZ5" s="205"/>
      <c r="MAA5" s="206"/>
      <c r="MAB5" s="206"/>
      <c r="MAC5" s="202"/>
      <c r="MAD5" s="202"/>
      <c r="MAE5" s="203"/>
      <c r="MAF5" s="201"/>
      <c r="MAG5" s="201"/>
      <c r="MAH5" s="205"/>
      <c r="MAI5" s="206"/>
      <c r="MAJ5" s="206"/>
      <c r="MAK5" s="202"/>
      <c r="MAL5" s="202"/>
      <c r="MAM5" s="203"/>
      <c r="MAN5" s="201"/>
      <c r="MAO5" s="201"/>
      <c r="MAP5" s="205"/>
      <c r="MAQ5" s="206"/>
      <c r="MAR5" s="206"/>
      <c r="MAS5" s="202"/>
      <c r="MAT5" s="202"/>
      <c r="MAU5" s="203"/>
      <c r="MAV5" s="201"/>
      <c r="MAW5" s="201"/>
      <c r="MAX5" s="205"/>
      <c r="MAY5" s="206"/>
      <c r="MAZ5" s="206"/>
      <c r="MBA5" s="202"/>
      <c r="MBB5" s="202"/>
      <c r="MBC5" s="203"/>
      <c r="MBD5" s="201"/>
      <c r="MBE5" s="201"/>
      <c r="MBF5" s="205"/>
      <c r="MBG5" s="206"/>
      <c r="MBH5" s="206"/>
      <c r="MBI5" s="202"/>
      <c r="MBJ5" s="202"/>
      <c r="MBK5" s="203"/>
      <c r="MBL5" s="201"/>
      <c r="MBM5" s="201"/>
      <c r="MBN5" s="205"/>
      <c r="MBO5" s="206"/>
      <c r="MBP5" s="206"/>
      <c r="MBQ5" s="202"/>
      <c r="MBR5" s="202"/>
      <c r="MBS5" s="203"/>
      <c r="MBT5" s="201"/>
      <c r="MBU5" s="201"/>
      <c r="MBV5" s="205"/>
      <c r="MBW5" s="206"/>
      <c r="MBX5" s="206"/>
      <c r="MBY5" s="202"/>
      <c r="MBZ5" s="202"/>
      <c r="MCA5" s="203"/>
      <c r="MCB5" s="201"/>
      <c r="MCC5" s="201"/>
      <c r="MCD5" s="205"/>
      <c r="MCE5" s="206"/>
      <c r="MCF5" s="206"/>
      <c r="MCG5" s="202"/>
      <c r="MCH5" s="202"/>
      <c r="MCI5" s="203"/>
      <c r="MCJ5" s="201"/>
      <c r="MCK5" s="201"/>
      <c r="MCL5" s="205"/>
      <c r="MCM5" s="206"/>
      <c r="MCN5" s="206"/>
      <c r="MCO5" s="202"/>
      <c r="MCP5" s="202"/>
      <c r="MCQ5" s="203"/>
      <c r="MCR5" s="201"/>
      <c r="MCS5" s="201"/>
      <c r="MCT5" s="205"/>
      <c r="MCU5" s="206"/>
      <c r="MCV5" s="206"/>
      <c r="MCW5" s="202"/>
      <c r="MCX5" s="202"/>
      <c r="MCY5" s="203"/>
      <c r="MCZ5" s="201"/>
      <c r="MDA5" s="201"/>
      <c r="MDB5" s="205"/>
      <c r="MDC5" s="206"/>
      <c r="MDD5" s="206"/>
      <c r="MDE5" s="202"/>
      <c r="MDF5" s="202"/>
      <c r="MDG5" s="203"/>
      <c r="MDH5" s="201"/>
      <c r="MDI5" s="201"/>
      <c r="MDJ5" s="205"/>
      <c r="MDK5" s="206"/>
      <c r="MDL5" s="206"/>
      <c r="MDM5" s="202"/>
      <c r="MDN5" s="202"/>
      <c r="MDO5" s="203"/>
      <c r="MDP5" s="201"/>
      <c r="MDQ5" s="201"/>
      <c r="MDR5" s="205"/>
      <c r="MDS5" s="206"/>
      <c r="MDT5" s="206"/>
      <c r="MDU5" s="202"/>
      <c r="MDV5" s="202"/>
      <c r="MDW5" s="203"/>
      <c r="MDX5" s="201"/>
      <c r="MDY5" s="201"/>
      <c r="MDZ5" s="205"/>
      <c r="MEA5" s="206"/>
      <c r="MEB5" s="206"/>
      <c r="MEC5" s="202"/>
      <c r="MED5" s="202"/>
      <c r="MEE5" s="203"/>
      <c r="MEF5" s="201"/>
      <c r="MEG5" s="201"/>
      <c r="MEH5" s="205"/>
      <c r="MEI5" s="206"/>
      <c r="MEJ5" s="206"/>
      <c r="MEK5" s="202"/>
      <c r="MEL5" s="202"/>
      <c r="MEM5" s="203"/>
      <c r="MEN5" s="201"/>
      <c r="MEO5" s="201"/>
      <c r="MEP5" s="205"/>
      <c r="MEQ5" s="206"/>
      <c r="MER5" s="206"/>
      <c r="MES5" s="202"/>
      <c r="MET5" s="202"/>
      <c r="MEU5" s="203"/>
      <c r="MEV5" s="201"/>
      <c r="MEW5" s="201"/>
      <c r="MEX5" s="205"/>
      <c r="MEY5" s="206"/>
      <c r="MEZ5" s="206"/>
      <c r="MFA5" s="202"/>
      <c r="MFB5" s="202"/>
      <c r="MFC5" s="203"/>
      <c r="MFD5" s="201"/>
      <c r="MFE5" s="201"/>
      <c r="MFF5" s="205"/>
      <c r="MFG5" s="206"/>
      <c r="MFH5" s="206"/>
      <c r="MFI5" s="202"/>
      <c r="MFJ5" s="202"/>
      <c r="MFK5" s="203"/>
      <c r="MFL5" s="201"/>
      <c r="MFM5" s="201"/>
      <c r="MFN5" s="205"/>
      <c r="MFO5" s="206"/>
      <c r="MFP5" s="206"/>
      <c r="MFQ5" s="202"/>
      <c r="MFR5" s="202"/>
      <c r="MFS5" s="203"/>
      <c r="MFT5" s="201"/>
      <c r="MFU5" s="201"/>
      <c r="MFV5" s="205"/>
      <c r="MFW5" s="206"/>
      <c r="MFX5" s="206"/>
      <c r="MFY5" s="202"/>
      <c r="MFZ5" s="202"/>
      <c r="MGA5" s="203"/>
      <c r="MGB5" s="201"/>
      <c r="MGC5" s="201"/>
      <c r="MGD5" s="205"/>
      <c r="MGE5" s="206"/>
      <c r="MGF5" s="206"/>
      <c r="MGG5" s="202"/>
      <c r="MGH5" s="202"/>
      <c r="MGI5" s="203"/>
      <c r="MGJ5" s="201"/>
      <c r="MGK5" s="201"/>
      <c r="MGL5" s="205"/>
      <c r="MGM5" s="206"/>
      <c r="MGN5" s="206"/>
      <c r="MGO5" s="202"/>
      <c r="MGP5" s="202"/>
      <c r="MGQ5" s="203"/>
      <c r="MGR5" s="201"/>
      <c r="MGS5" s="201"/>
      <c r="MGT5" s="205"/>
      <c r="MGU5" s="206"/>
      <c r="MGV5" s="206"/>
      <c r="MGW5" s="202"/>
      <c r="MGX5" s="202"/>
      <c r="MGY5" s="203"/>
      <c r="MGZ5" s="201"/>
      <c r="MHA5" s="201"/>
      <c r="MHB5" s="205"/>
      <c r="MHC5" s="206"/>
      <c r="MHD5" s="206"/>
      <c r="MHE5" s="202"/>
      <c r="MHF5" s="202"/>
      <c r="MHG5" s="203"/>
      <c r="MHH5" s="201"/>
      <c r="MHI5" s="201"/>
      <c r="MHJ5" s="205"/>
      <c r="MHK5" s="206"/>
      <c r="MHL5" s="206"/>
      <c r="MHM5" s="202"/>
      <c r="MHN5" s="202"/>
      <c r="MHO5" s="203"/>
      <c r="MHP5" s="201"/>
      <c r="MHQ5" s="201"/>
      <c r="MHR5" s="205"/>
      <c r="MHS5" s="206"/>
      <c r="MHT5" s="206"/>
      <c r="MHU5" s="202"/>
      <c r="MHV5" s="202"/>
      <c r="MHW5" s="203"/>
      <c r="MHX5" s="201"/>
      <c r="MHY5" s="201"/>
      <c r="MHZ5" s="205"/>
      <c r="MIA5" s="206"/>
      <c r="MIB5" s="206"/>
      <c r="MIC5" s="202"/>
      <c r="MID5" s="202"/>
      <c r="MIE5" s="203"/>
      <c r="MIF5" s="201"/>
      <c r="MIG5" s="201"/>
      <c r="MIH5" s="205"/>
      <c r="MII5" s="206"/>
      <c r="MIJ5" s="206"/>
      <c r="MIK5" s="202"/>
      <c r="MIL5" s="202"/>
      <c r="MIM5" s="203"/>
      <c r="MIN5" s="201"/>
      <c r="MIO5" s="201"/>
      <c r="MIP5" s="205"/>
      <c r="MIQ5" s="206"/>
      <c r="MIR5" s="206"/>
      <c r="MIS5" s="202"/>
      <c r="MIT5" s="202"/>
      <c r="MIU5" s="203"/>
      <c r="MIV5" s="201"/>
      <c r="MIW5" s="201"/>
      <c r="MIX5" s="205"/>
      <c r="MIY5" s="206"/>
      <c r="MIZ5" s="206"/>
      <c r="MJA5" s="202"/>
      <c r="MJB5" s="202"/>
      <c r="MJC5" s="203"/>
      <c r="MJD5" s="201"/>
      <c r="MJE5" s="201"/>
      <c r="MJF5" s="205"/>
      <c r="MJG5" s="206"/>
      <c r="MJH5" s="206"/>
      <c r="MJI5" s="202"/>
      <c r="MJJ5" s="202"/>
      <c r="MJK5" s="203"/>
      <c r="MJL5" s="201"/>
      <c r="MJM5" s="201"/>
      <c r="MJN5" s="205"/>
      <c r="MJO5" s="206"/>
      <c r="MJP5" s="206"/>
      <c r="MJQ5" s="202"/>
      <c r="MJR5" s="202"/>
      <c r="MJS5" s="203"/>
      <c r="MJT5" s="201"/>
      <c r="MJU5" s="201"/>
      <c r="MJV5" s="205"/>
      <c r="MJW5" s="206"/>
      <c r="MJX5" s="206"/>
      <c r="MJY5" s="202"/>
      <c r="MJZ5" s="202"/>
      <c r="MKA5" s="203"/>
      <c r="MKB5" s="201"/>
      <c r="MKC5" s="201"/>
      <c r="MKD5" s="205"/>
      <c r="MKE5" s="206"/>
      <c r="MKF5" s="206"/>
      <c r="MKG5" s="202"/>
      <c r="MKH5" s="202"/>
      <c r="MKI5" s="203"/>
      <c r="MKJ5" s="201"/>
      <c r="MKK5" s="201"/>
      <c r="MKL5" s="205"/>
      <c r="MKM5" s="206"/>
      <c r="MKN5" s="206"/>
      <c r="MKO5" s="202"/>
      <c r="MKP5" s="202"/>
      <c r="MKQ5" s="203"/>
      <c r="MKR5" s="201"/>
      <c r="MKS5" s="201"/>
      <c r="MKT5" s="205"/>
      <c r="MKU5" s="206"/>
      <c r="MKV5" s="206"/>
      <c r="MKW5" s="202"/>
      <c r="MKX5" s="202"/>
      <c r="MKY5" s="203"/>
      <c r="MKZ5" s="201"/>
      <c r="MLA5" s="201"/>
      <c r="MLB5" s="205"/>
      <c r="MLC5" s="206"/>
      <c r="MLD5" s="206"/>
      <c r="MLE5" s="202"/>
      <c r="MLF5" s="202"/>
      <c r="MLG5" s="203"/>
      <c r="MLH5" s="201"/>
      <c r="MLI5" s="201"/>
      <c r="MLJ5" s="205"/>
      <c r="MLK5" s="206"/>
      <c r="MLL5" s="206"/>
      <c r="MLM5" s="202"/>
      <c r="MLN5" s="202"/>
      <c r="MLO5" s="203"/>
      <c r="MLP5" s="201"/>
      <c r="MLQ5" s="201"/>
      <c r="MLR5" s="205"/>
      <c r="MLS5" s="206"/>
      <c r="MLT5" s="206"/>
      <c r="MLU5" s="202"/>
      <c r="MLV5" s="202"/>
      <c r="MLW5" s="203"/>
      <c r="MLX5" s="201"/>
      <c r="MLY5" s="201"/>
      <c r="MLZ5" s="205"/>
      <c r="MMA5" s="206"/>
      <c r="MMB5" s="206"/>
      <c r="MMC5" s="202"/>
      <c r="MMD5" s="202"/>
      <c r="MME5" s="203"/>
      <c r="MMF5" s="201"/>
      <c r="MMG5" s="201"/>
      <c r="MMH5" s="205"/>
      <c r="MMI5" s="206"/>
      <c r="MMJ5" s="206"/>
      <c r="MMK5" s="202"/>
      <c r="MML5" s="202"/>
      <c r="MMM5" s="203"/>
      <c r="MMN5" s="201"/>
      <c r="MMO5" s="201"/>
      <c r="MMP5" s="205"/>
      <c r="MMQ5" s="206"/>
      <c r="MMR5" s="206"/>
      <c r="MMS5" s="202"/>
      <c r="MMT5" s="202"/>
      <c r="MMU5" s="203"/>
      <c r="MMV5" s="201"/>
      <c r="MMW5" s="201"/>
      <c r="MMX5" s="205"/>
      <c r="MMY5" s="206"/>
      <c r="MMZ5" s="206"/>
      <c r="MNA5" s="202"/>
      <c r="MNB5" s="202"/>
      <c r="MNC5" s="203"/>
      <c r="MND5" s="201"/>
      <c r="MNE5" s="201"/>
      <c r="MNF5" s="205"/>
      <c r="MNG5" s="206"/>
      <c r="MNH5" s="206"/>
      <c r="MNI5" s="202"/>
      <c r="MNJ5" s="202"/>
      <c r="MNK5" s="203"/>
      <c r="MNL5" s="201"/>
      <c r="MNM5" s="201"/>
      <c r="MNN5" s="205"/>
      <c r="MNO5" s="206"/>
      <c r="MNP5" s="206"/>
      <c r="MNQ5" s="202"/>
      <c r="MNR5" s="202"/>
      <c r="MNS5" s="203"/>
      <c r="MNT5" s="201"/>
      <c r="MNU5" s="201"/>
      <c r="MNV5" s="205"/>
      <c r="MNW5" s="206"/>
      <c r="MNX5" s="206"/>
      <c r="MNY5" s="202"/>
      <c r="MNZ5" s="202"/>
      <c r="MOA5" s="203"/>
      <c r="MOB5" s="201"/>
      <c r="MOC5" s="201"/>
      <c r="MOD5" s="205"/>
      <c r="MOE5" s="206"/>
      <c r="MOF5" s="206"/>
      <c r="MOG5" s="202"/>
      <c r="MOH5" s="202"/>
      <c r="MOI5" s="203"/>
      <c r="MOJ5" s="201"/>
      <c r="MOK5" s="201"/>
      <c r="MOL5" s="205"/>
      <c r="MOM5" s="206"/>
      <c r="MON5" s="206"/>
      <c r="MOO5" s="202"/>
      <c r="MOP5" s="202"/>
      <c r="MOQ5" s="203"/>
      <c r="MOR5" s="201"/>
      <c r="MOS5" s="201"/>
      <c r="MOT5" s="205"/>
      <c r="MOU5" s="206"/>
      <c r="MOV5" s="206"/>
      <c r="MOW5" s="202"/>
      <c r="MOX5" s="202"/>
      <c r="MOY5" s="203"/>
      <c r="MOZ5" s="201"/>
      <c r="MPA5" s="201"/>
      <c r="MPB5" s="205"/>
      <c r="MPC5" s="206"/>
      <c r="MPD5" s="206"/>
      <c r="MPE5" s="202"/>
      <c r="MPF5" s="202"/>
      <c r="MPG5" s="203"/>
      <c r="MPH5" s="201"/>
      <c r="MPI5" s="201"/>
      <c r="MPJ5" s="205"/>
      <c r="MPK5" s="206"/>
      <c r="MPL5" s="206"/>
      <c r="MPM5" s="202"/>
      <c r="MPN5" s="202"/>
      <c r="MPO5" s="203"/>
      <c r="MPP5" s="201"/>
      <c r="MPQ5" s="201"/>
      <c r="MPR5" s="205"/>
      <c r="MPS5" s="206"/>
      <c r="MPT5" s="206"/>
      <c r="MPU5" s="202"/>
      <c r="MPV5" s="202"/>
      <c r="MPW5" s="203"/>
      <c r="MPX5" s="201"/>
      <c r="MPY5" s="201"/>
      <c r="MPZ5" s="205"/>
      <c r="MQA5" s="206"/>
      <c r="MQB5" s="206"/>
      <c r="MQC5" s="202"/>
      <c r="MQD5" s="202"/>
      <c r="MQE5" s="203"/>
      <c r="MQF5" s="201"/>
      <c r="MQG5" s="201"/>
      <c r="MQH5" s="205"/>
      <c r="MQI5" s="206"/>
      <c r="MQJ5" s="206"/>
      <c r="MQK5" s="202"/>
      <c r="MQL5" s="202"/>
      <c r="MQM5" s="203"/>
      <c r="MQN5" s="201"/>
      <c r="MQO5" s="201"/>
      <c r="MQP5" s="205"/>
      <c r="MQQ5" s="206"/>
      <c r="MQR5" s="206"/>
      <c r="MQS5" s="202"/>
      <c r="MQT5" s="202"/>
      <c r="MQU5" s="203"/>
      <c r="MQV5" s="201"/>
      <c r="MQW5" s="201"/>
      <c r="MQX5" s="205"/>
      <c r="MQY5" s="206"/>
      <c r="MQZ5" s="206"/>
      <c r="MRA5" s="202"/>
      <c r="MRB5" s="202"/>
      <c r="MRC5" s="203"/>
      <c r="MRD5" s="201"/>
      <c r="MRE5" s="201"/>
      <c r="MRF5" s="205"/>
      <c r="MRG5" s="206"/>
      <c r="MRH5" s="206"/>
      <c r="MRI5" s="202"/>
      <c r="MRJ5" s="202"/>
      <c r="MRK5" s="203"/>
      <c r="MRL5" s="201"/>
      <c r="MRM5" s="201"/>
      <c r="MRN5" s="205"/>
      <c r="MRO5" s="206"/>
      <c r="MRP5" s="206"/>
      <c r="MRQ5" s="202"/>
      <c r="MRR5" s="202"/>
      <c r="MRS5" s="203"/>
      <c r="MRT5" s="201"/>
      <c r="MRU5" s="201"/>
      <c r="MRV5" s="205"/>
      <c r="MRW5" s="206"/>
      <c r="MRX5" s="206"/>
      <c r="MRY5" s="202"/>
      <c r="MRZ5" s="202"/>
      <c r="MSA5" s="203"/>
      <c r="MSB5" s="201"/>
      <c r="MSC5" s="201"/>
      <c r="MSD5" s="205"/>
      <c r="MSE5" s="206"/>
      <c r="MSF5" s="206"/>
      <c r="MSG5" s="202"/>
      <c r="MSH5" s="202"/>
      <c r="MSI5" s="203"/>
      <c r="MSJ5" s="201"/>
      <c r="MSK5" s="201"/>
      <c r="MSL5" s="205"/>
      <c r="MSM5" s="206"/>
      <c r="MSN5" s="206"/>
      <c r="MSO5" s="202"/>
      <c r="MSP5" s="202"/>
      <c r="MSQ5" s="203"/>
      <c r="MSR5" s="201"/>
      <c r="MSS5" s="201"/>
      <c r="MST5" s="205"/>
      <c r="MSU5" s="206"/>
      <c r="MSV5" s="206"/>
      <c r="MSW5" s="202"/>
      <c r="MSX5" s="202"/>
      <c r="MSY5" s="203"/>
      <c r="MSZ5" s="201"/>
      <c r="MTA5" s="201"/>
      <c r="MTB5" s="205"/>
      <c r="MTC5" s="206"/>
      <c r="MTD5" s="206"/>
      <c r="MTE5" s="202"/>
      <c r="MTF5" s="202"/>
      <c r="MTG5" s="203"/>
      <c r="MTH5" s="201"/>
      <c r="MTI5" s="201"/>
      <c r="MTJ5" s="205"/>
      <c r="MTK5" s="206"/>
      <c r="MTL5" s="206"/>
      <c r="MTM5" s="202"/>
      <c r="MTN5" s="202"/>
      <c r="MTO5" s="203"/>
      <c r="MTP5" s="201"/>
      <c r="MTQ5" s="201"/>
      <c r="MTR5" s="205"/>
      <c r="MTS5" s="206"/>
      <c r="MTT5" s="206"/>
      <c r="MTU5" s="202"/>
      <c r="MTV5" s="202"/>
      <c r="MTW5" s="203"/>
      <c r="MTX5" s="201"/>
      <c r="MTY5" s="201"/>
      <c r="MTZ5" s="205"/>
      <c r="MUA5" s="206"/>
      <c r="MUB5" s="206"/>
      <c r="MUC5" s="202"/>
      <c r="MUD5" s="202"/>
      <c r="MUE5" s="203"/>
      <c r="MUF5" s="201"/>
      <c r="MUG5" s="201"/>
      <c r="MUH5" s="205"/>
      <c r="MUI5" s="206"/>
      <c r="MUJ5" s="206"/>
      <c r="MUK5" s="202"/>
      <c r="MUL5" s="202"/>
      <c r="MUM5" s="203"/>
      <c r="MUN5" s="201"/>
      <c r="MUO5" s="201"/>
      <c r="MUP5" s="205"/>
      <c r="MUQ5" s="206"/>
      <c r="MUR5" s="206"/>
      <c r="MUS5" s="202"/>
      <c r="MUT5" s="202"/>
      <c r="MUU5" s="203"/>
      <c r="MUV5" s="201"/>
      <c r="MUW5" s="201"/>
      <c r="MUX5" s="205"/>
      <c r="MUY5" s="206"/>
      <c r="MUZ5" s="206"/>
      <c r="MVA5" s="202"/>
      <c r="MVB5" s="202"/>
      <c r="MVC5" s="203"/>
      <c r="MVD5" s="201"/>
      <c r="MVE5" s="201"/>
      <c r="MVF5" s="205"/>
      <c r="MVG5" s="206"/>
      <c r="MVH5" s="206"/>
      <c r="MVI5" s="202"/>
      <c r="MVJ5" s="202"/>
      <c r="MVK5" s="203"/>
      <c r="MVL5" s="201"/>
      <c r="MVM5" s="201"/>
      <c r="MVN5" s="205"/>
      <c r="MVO5" s="206"/>
      <c r="MVP5" s="206"/>
      <c r="MVQ5" s="202"/>
      <c r="MVR5" s="202"/>
      <c r="MVS5" s="203"/>
      <c r="MVT5" s="201"/>
      <c r="MVU5" s="201"/>
      <c r="MVV5" s="205"/>
      <c r="MVW5" s="206"/>
      <c r="MVX5" s="206"/>
      <c r="MVY5" s="202"/>
      <c r="MVZ5" s="202"/>
      <c r="MWA5" s="203"/>
      <c r="MWB5" s="201"/>
      <c r="MWC5" s="201"/>
      <c r="MWD5" s="205"/>
      <c r="MWE5" s="206"/>
      <c r="MWF5" s="206"/>
      <c r="MWG5" s="202"/>
      <c r="MWH5" s="202"/>
      <c r="MWI5" s="203"/>
      <c r="MWJ5" s="201"/>
      <c r="MWK5" s="201"/>
      <c r="MWL5" s="205"/>
      <c r="MWM5" s="206"/>
      <c r="MWN5" s="206"/>
      <c r="MWO5" s="202"/>
      <c r="MWP5" s="202"/>
      <c r="MWQ5" s="203"/>
      <c r="MWR5" s="201"/>
      <c r="MWS5" s="201"/>
      <c r="MWT5" s="205"/>
      <c r="MWU5" s="206"/>
      <c r="MWV5" s="206"/>
      <c r="MWW5" s="202"/>
      <c r="MWX5" s="202"/>
      <c r="MWY5" s="203"/>
      <c r="MWZ5" s="201"/>
      <c r="MXA5" s="201"/>
      <c r="MXB5" s="205"/>
      <c r="MXC5" s="206"/>
      <c r="MXD5" s="206"/>
      <c r="MXE5" s="202"/>
      <c r="MXF5" s="202"/>
      <c r="MXG5" s="203"/>
      <c r="MXH5" s="201"/>
      <c r="MXI5" s="201"/>
      <c r="MXJ5" s="205"/>
      <c r="MXK5" s="206"/>
      <c r="MXL5" s="206"/>
      <c r="MXM5" s="202"/>
      <c r="MXN5" s="202"/>
      <c r="MXO5" s="203"/>
      <c r="MXP5" s="201"/>
      <c r="MXQ5" s="201"/>
      <c r="MXR5" s="205"/>
      <c r="MXS5" s="206"/>
      <c r="MXT5" s="206"/>
      <c r="MXU5" s="202"/>
      <c r="MXV5" s="202"/>
      <c r="MXW5" s="203"/>
      <c r="MXX5" s="201"/>
      <c r="MXY5" s="201"/>
      <c r="MXZ5" s="205"/>
      <c r="MYA5" s="206"/>
      <c r="MYB5" s="206"/>
      <c r="MYC5" s="202"/>
      <c r="MYD5" s="202"/>
      <c r="MYE5" s="203"/>
      <c r="MYF5" s="201"/>
      <c r="MYG5" s="201"/>
      <c r="MYH5" s="205"/>
      <c r="MYI5" s="206"/>
      <c r="MYJ5" s="206"/>
      <c r="MYK5" s="202"/>
      <c r="MYL5" s="202"/>
      <c r="MYM5" s="203"/>
      <c r="MYN5" s="201"/>
      <c r="MYO5" s="201"/>
      <c r="MYP5" s="205"/>
      <c r="MYQ5" s="206"/>
      <c r="MYR5" s="206"/>
      <c r="MYS5" s="202"/>
      <c r="MYT5" s="202"/>
      <c r="MYU5" s="203"/>
      <c r="MYV5" s="201"/>
      <c r="MYW5" s="201"/>
      <c r="MYX5" s="205"/>
      <c r="MYY5" s="206"/>
      <c r="MYZ5" s="206"/>
      <c r="MZA5" s="202"/>
      <c r="MZB5" s="202"/>
      <c r="MZC5" s="203"/>
      <c r="MZD5" s="201"/>
      <c r="MZE5" s="201"/>
      <c r="MZF5" s="205"/>
      <c r="MZG5" s="206"/>
      <c r="MZH5" s="206"/>
      <c r="MZI5" s="202"/>
      <c r="MZJ5" s="202"/>
      <c r="MZK5" s="203"/>
      <c r="MZL5" s="201"/>
      <c r="MZM5" s="201"/>
      <c r="MZN5" s="205"/>
      <c r="MZO5" s="206"/>
      <c r="MZP5" s="206"/>
      <c r="MZQ5" s="202"/>
      <c r="MZR5" s="202"/>
      <c r="MZS5" s="203"/>
      <c r="MZT5" s="201"/>
      <c r="MZU5" s="201"/>
      <c r="MZV5" s="205"/>
      <c r="MZW5" s="206"/>
      <c r="MZX5" s="206"/>
      <c r="MZY5" s="202"/>
      <c r="MZZ5" s="202"/>
      <c r="NAA5" s="203"/>
      <c r="NAB5" s="201"/>
      <c r="NAC5" s="201"/>
      <c r="NAD5" s="205"/>
      <c r="NAE5" s="206"/>
      <c r="NAF5" s="206"/>
      <c r="NAG5" s="202"/>
      <c r="NAH5" s="202"/>
      <c r="NAI5" s="203"/>
      <c r="NAJ5" s="201"/>
      <c r="NAK5" s="201"/>
      <c r="NAL5" s="205"/>
      <c r="NAM5" s="206"/>
      <c r="NAN5" s="206"/>
      <c r="NAO5" s="202"/>
      <c r="NAP5" s="202"/>
      <c r="NAQ5" s="203"/>
      <c r="NAR5" s="201"/>
      <c r="NAS5" s="201"/>
      <c r="NAT5" s="205"/>
      <c r="NAU5" s="206"/>
      <c r="NAV5" s="206"/>
      <c r="NAW5" s="202"/>
      <c r="NAX5" s="202"/>
      <c r="NAY5" s="203"/>
      <c r="NAZ5" s="201"/>
      <c r="NBA5" s="201"/>
      <c r="NBB5" s="205"/>
      <c r="NBC5" s="206"/>
      <c r="NBD5" s="206"/>
      <c r="NBE5" s="202"/>
      <c r="NBF5" s="202"/>
      <c r="NBG5" s="203"/>
      <c r="NBH5" s="201"/>
      <c r="NBI5" s="201"/>
      <c r="NBJ5" s="205"/>
      <c r="NBK5" s="206"/>
      <c r="NBL5" s="206"/>
      <c r="NBM5" s="202"/>
      <c r="NBN5" s="202"/>
      <c r="NBO5" s="203"/>
      <c r="NBP5" s="201"/>
      <c r="NBQ5" s="201"/>
      <c r="NBR5" s="205"/>
      <c r="NBS5" s="206"/>
      <c r="NBT5" s="206"/>
      <c r="NBU5" s="202"/>
      <c r="NBV5" s="202"/>
      <c r="NBW5" s="203"/>
      <c r="NBX5" s="201"/>
      <c r="NBY5" s="201"/>
      <c r="NBZ5" s="205"/>
      <c r="NCA5" s="206"/>
      <c r="NCB5" s="206"/>
      <c r="NCC5" s="202"/>
      <c r="NCD5" s="202"/>
      <c r="NCE5" s="203"/>
      <c r="NCF5" s="201"/>
      <c r="NCG5" s="201"/>
      <c r="NCH5" s="205"/>
      <c r="NCI5" s="206"/>
      <c r="NCJ5" s="206"/>
      <c r="NCK5" s="202"/>
      <c r="NCL5" s="202"/>
      <c r="NCM5" s="203"/>
      <c r="NCN5" s="201"/>
      <c r="NCO5" s="201"/>
      <c r="NCP5" s="205"/>
      <c r="NCQ5" s="206"/>
      <c r="NCR5" s="206"/>
      <c r="NCS5" s="202"/>
      <c r="NCT5" s="202"/>
      <c r="NCU5" s="203"/>
      <c r="NCV5" s="201"/>
      <c r="NCW5" s="201"/>
      <c r="NCX5" s="205"/>
      <c r="NCY5" s="206"/>
      <c r="NCZ5" s="206"/>
      <c r="NDA5" s="202"/>
      <c r="NDB5" s="202"/>
      <c r="NDC5" s="203"/>
      <c r="NDD5" s="201"/>
      <c r="NDE5" s="201"/>
      <c r="NDF5" s="205"/>
      <c r="NDG5" s="206"/>
      <c r="NDH5" s="206"/>
      <c r="NDI5" s="202"/>
      <c r="NDJ5" s="202"/>
      <c r="NDK5" s="203"/>
      <c r="NDL5" s="201"/>
      <c r="NDM5" s="201"/>
      <c r="NDN5" s="205"/>
      <c r="NDO5" s="206"/>
      <c r="NDP5" s="206"/>
      <c r="NDQ5" s="202"/>
      <c r="NDR5" s="202"/>
      <c r="NDS5" s="203"/>
      <c r="NDT5" s="201"/>
      <c r="NDU5" s="201"/>
      <c r="NDV5" s="205"/>
      <c r="NDW5" s="206"/>
      <c r="NDX5" s="206"/>
      <c r="NDY5" s="202"/>
      <c r="NDZ5" s="202"/>
      <c r="NEA5" s="203"/>
      <c r="NEB5" s="201"/>
      <c r="NEC5" s="201"/>
      <c r="NED5" s="205"/>
      <c r="NEE5" s="206"/>
      <c r="NEF5" s="206"/>
      <c r="NEG5" s="202"/>
      <c r="NEH5" s="202"/>
      <c r="NEI5" s="203"/>
      <c r="NEJ5" s="201"/>
      <c r="NEK5" s="201"/>
      <c r="NEL5" s="205"/>
      <c r="NEM5" s="206"/>
      <c r="NEN5" s="206"/>
      <c r="NEO5" s="202"/>
      <c r="NEP5" s="202"/>
      <c r="NEQ5" s="203"/>
      <c r="NER5" s="201"/>
      <c r="NES5" s="201"/>
      <c r="NET5" s="205"/>
      <c r="NEU5" s="206"/>
      <c r="NEV5" s="206"/>
      <c r="NEW5" s="202"/>
      <c r="NEX5" s="202"/>
      <c r="NEY5" s="203"/>
      <c r="NEZ5" s="201"/>
      <c r="NFA5" s="201"/>
      <c r="NFB5" s="205"/>
      <c r="NFC5" s="206"/>
      <c r="NFD5" s="206"/>
      <c r="NFE5" s="202"/>
      <c r="NFF5" s="202"/>
      <c r="NFG5" s="203"/>
      <c r="NFH5" s="201"/>
      <c r="NFI5" s="201"/>
      <c r="NFJ5" s="205"/>
      <c r="NFK5" s="206"/>
      <c r="NFL5" s="206"/>
      <c r="NFM5" s="202"/>
      <c r="NFN5" s="202"/>
      <c r="NFO5" s="203"/>
      <c r="NFP5" s="201"/>
      <c r="NFQ5" s="201"/>
      <c r="NFR5" s="205"/>
      <c r="NFS5" s="206"/>
      <c r="NFT5" s="206"/>
      <c r="NFU5" s="202"/>
      <c r="NFV5" s="202"/>
      <c r="NFW5" s="203"/>
      <c r="NFX5" s="201"/>
      <c r="NFY5" s="201"/>
      <c r="NFZ5" s="205"/>
      <c r="NGA5" s="206"/>
      <c r="NGB5" s="206"/>
      <c r="NGC5" s="202"/>
      <c r="NGD5" s="202"/>
      <c r="NGE5" s="203"/>
      <c r="NGF5" s="201"/>
      <c r="NGG5" s="201"/>
      <c r="NGH5" s="205"/>
      <c r="NGI5" s="206"/>
      <c r="NGJ5" s="206"/>
      <c r="NGK5" s="202"/>
      <c r="NGL5" s="202"/>
      <c r="NGM5" s="203"/>
      <c r="NGN5" s="201"/>
      <c r="NGO5" s="201"/>
      <c r="NGP5" s="205"/>
      <c r="NGQ5" s="206"/>
      <c r="NGR5" s="206"/>
      <c r="NGS5" s="202"/>
      <c r="NGT5" s="202"/>
      <c r="NGU5" s="203"/>
      <c r="NGV5" s="201"/>
      <c r="NGW5" s="201"/>
      <c r="NGX5" s="205"/>
      <c r="NGY5" s="206"/>
      <c r="NGZ5" s="206"/>
      <c r="NHA5" s="202"/>
      <c r="NHB5" s="202"/>
      <c r="NHC5" s="203"/>
      <c r="NHD5" s="201"/>
      <c r="NHE5" s="201"/>
      <c r="NHF5" s="205"/>
      <c r="NHG5" s="206"/>
      <c r="NHH5" s="206"/>
      <c r="NHI5" s="202"/>
      <c r="NHJ5" s="202"/>
      <c r="NHK5" s="203"/>
      <c r="NHL5" s="201"/>
      <c r="NHM5" s="201"/>
      <c r="NHN5" s="205"/>
      <c r="NHO5" s="206"/>
      <c r="NHP5" s="206"/>
      <c r="NHQ5" s="202"/>
      <c r="NHR5" s="202"/>
      <c r="NHS5" s="203"/>
      <c r="NHT5" s="201"/>
      <c r="NHU5" s="201"/>
      <c r="NHV5" s="205"/>
      <c r="NHW5" s="206"/>
      <c r="NHX5" s="206"/>
      <c r="NHY5" s="202"/>
      <c r="NHZ5" s="202"/>
      <c r="NIA5" s="203"/>
      <c r="NIB5" s="201"/>
      <c r="NIC5" s="201"/>
      <c r="NID5" s="205"/>
      <c r="NIE5" s="206"/>
      <c r="NIF5" s="206"/>
      <c r="NIG5" s="202"/>
      <c r="NIH5" s="202"/>
      <c r="NII5" s="203"/>
      <c r="NIJ5" s="201"/>
      <c r="NIK5" s="201"/>
      <c r="NIL5" s="205"/>
      <c r="NIM5" s="206"/>
      <c r="NIN5" s="206"/>
      <c r="NIO5" s="202"/>
      <c r="NIP5" s="202"/>
      <c r="NIQ5" s="203"/>
      <c r="NIR5" s="201"/>
      <c r="NIS5" s="201"/>
      <c r="NIT5" s="205"/>
      <c r="NIU5" s="206"/>
      <c r="NIV5" s="206"/>
      <c r="NIW5" s="202"/>
      <c r="NIX5" s="202"/>
      <c r="NIY5" s="203"/>
      <c r="NIZ5" s="201"/>
      <c r="NJA5" s="201"/>
      <c r="NJB5" s="205"/>
      <c r="NJC5" s="206"/>
      <c r="NJD5" s="206"/>
      <c r="NJE5" s="202"/>
      <c r="NJF5" s="202"/>
      <c r="NJG5" s="203"/>
      <c r="NJH5" s="201"/>
      <c r="NJI5" s="201"/>
      <c r="NJJ5" s="205"/>
      <c r="NJK5" s="206"/>
      <c r="NJL5" s="206"/>
      <c r="NJM5" s="202"/>
      <c r="NJN5" s="202"/>
      <c r="NJO5" s="203"/>
      <c r="NJP5" s="201"/>
      <c r="NJQ5" s="201"/>
      <c r="NJR5" s="205"/>
      <c r="NJS5" s="206"/>
      <c r="NJT5" s="206"/>
      <c r="NJU5" s="202"/>
      <c r="NJV5" s="202"/>
      <c r="NJW5" s="203"/>
      <c r="NJX5" s="201"/>
      <c r="NJY5" s="201"/>
      <c r="NJZ5" s="205"/>
      <c r="NKA5" s="206"/>
      <c r="NKB5" s="206"/>
      <c r="NKC5" s="202"/>
      <c r="NKD5" s="202"/>
      <c r="NKE5" s="203"/>
      <c r="NKF5" s="201"/>
      <c r="NKG5" s="201"/>
      <c r="NKH5" s="205"/>
      <c r="NKI5" s="206"/>
      <c r="NKJ5" s="206"/>
      <c r="NKK5" s="202"/>
      <c r="NKL5" s="202"/>
      <c r="NKM5" s="203"/>
      <c r="NKN5" s="201"/>
      <c r="NKO5" s="201"/>
      <c r="NKP5" s="205"/>
      <c r="NKQ5" s="206"/>
      <c r="NKR5" s="206"/>
      <c r="NKS5" s="202"/>
      <c r="NKT5" s="202"/>
      <c r="NKU5" s="203"/>
      <c r="NKV5" s="201"/>
      <c r="NKW5" s="201"/>
      <c r="NKX5" s="205"/>
      <c r="NKY5" s="206"/>
      <c r="NKZ5" s="206"/>
      <c r="NLA5" s="202"/>
      <c r="NLB5" s="202"/>
      <c r="NLC5" s="203"/>
      <c r="NLD5" s="201"/>
      <c r="NLE5" s="201"/>
      <c r="NLF5" s="205"/>
      <c r="NLG5" s="206"/>
      <c r="NLH5" s="206"/>
      <c r="NLI5" s="202"/>
      <c r="NLJ5" s="202"/>
      <c r="NLK5" s="203"/>
      <c r="NLL5" s="201"/>
      <c r="NLM5" s="201"/>
      <c r="NLN5" s="205"/>
      <c r="NLO5" s="206"/>
      <c r="NLP5" s="206"/>
      <c r="NLQ5" s="202"/>
      <c r="NLR5" s="202"/>
      <c r="NLS5" s="203"/>
      <c r="NLT5" s="201"/>
      <c r="NLU5" s="201"/>
      <c r="NLV5" s="205"/>
      <c r="NLW5" s="206"/>
      <c r="NLX5" s="206"/>
      <c r="NLY5" s="202"/>
      <c r="NLZ5" s="202"/>
      <c r="NMA5" s="203"/>
      <c r="NMB5" s="201"/>
      <c r="NMC5" s="201"/>
      <c r="NMD5" s="205"/>
      <c r="NME5" s="206"/>
      <c r="NMF5" s="206"/>
      <c r="NMG5" s="202"/>
      <c r="NMH5" s="202"/>
      <c r="NMI5" s="203"/>
      <c r="NMJ5" s="201"/>
      <c r="NMK5" s="201"/>
      <c r="NML5" s="205"/>
      <c r="NMM5" s="206"/>
      <c r="NMN5" s="206"/>
      <c r="NMO5" s="202"/>
      <c r="NMP5" s="202"/>
      <c r="NMQ5" s="203"/>
      <c r="NMR5" s="201"/>
      <c r="NMS5" s="201"/>
      <c r="NMT5" s="205"/>
      <c r="NMU5" s="206"/>
      <c r="NMV5" s="206"/>
      <c r="NMW5" s="202"/>
      <c r="NMX5" s="202"/>
      <c r="NMY5" s="203"/>
      <c r="NMZ5" s="201"/>
      <c r="NNA5" s="201"/>
      <c r="NNB5" s="205"/>
      <c r="NNC5" s="206"/>
      <c r="NND5" s="206"/>
      <c r="NNE5" s="202"/>
      <c r="NNF5" s="202"/>
      <c r="NNG5" s="203"/>
      <c r="NNH5" s="201"/>
      <c r="NNI5" s="201"/>
      <c r="NNJ5" s="205"/>
      <c r="NNK5" s="206"/>
      <c r="NNL5" s="206"/>
      <c r="NNM5" s="202"/>
      <c r="NNN5" s="202"/>
      <c r="NNO5" s="203"/>
      <c r="NNP5" s="201"/>
      <c r="NNQ5" s="201"/>
      <c r="NNR5" s="205"/>
      <c r="NNS5" s="206"/>
      <c r="NNT5" s="206"/>
      <c r="NNU5" s="202"/>
      <c r="NNV5" s="202"/>
      <c r="NNW5" s="203"/>
      <c r="NNX5" s="201"/>
      <c r="NNY5" s="201"/>
      <c r="NNZ5" s="205"/>
      <c r="NOA5" s="206"/>
      <c r="NOB5" s="206"/>
      <c r="NOC5" s="202"/>
      <c r="NOD5" s="202"/>
      <c r="NOE5" s="203"/>
      <c r="NOF5" s="201"/>
      <c r="NOG5" s="201"/>
      <c r="NOH5" s="205"/>
      <c r="NOI5" s="206"/>
      <c r="NOJ5" s="206"/>
      <c r="NOK5" s="202"/>
      <c r="NOL5" s="202"/>
      <c r="NOM5" s="203"/>
      <c r="NON5" s="201"/>
      <c r="NOO5" s="201"/>
      <c r="NOP5" s="205"/>
      <c r="NOQ5" s="206"/>
      <c r="NOR5" s="206"/>
      <c r="NOS5" s="202"/>
      <c r="NOT5" s="202"/>
      <c r="NOU5" s="203"/>
      <c r="NOV5" s="201"/>
      <c r="NOW5" s="201"/>
      <c r="NOX5" s="205"/>
      <c r="NOY5" s="206"/>
      <c r="NOZ5" s="206"/>
      <c r="NPA5" s="202"/>
      <c r="NPB5" s="202"/>
      <c r="NPC5" s="203"/>
      <c r="NPD5" s="201"/>
      <c r="NPE5" s="201"/>
      <c r="NPF5" s="205"/>
      <c r="NPG5" s="206"/>
      <c r="NPH5" s="206"/>
      <c r="NPI5" s="202"/>
      <c r="NPJ5" s="202"/>
      <c r="NPK5" s="203"/>
      <c r="NPL5" s="201"/>
      <c r="NPM5" s="201"/>
      <c r="NPN5" s="205"/>
      <c r="NPO5" s="206"/>
      <c r="NPP5" s="206"/>
      <c r="NPQ5" s="202"/>
      <c r="NPR5" s="202"/>
      <c r="NPS5" s="203"/>
      <c r="NPT5" s="201"/>
      <c r="NPU5" s="201"/>
      <c r="NPV5" s="205"/>
      <c r="NPW5" s="206"/>
      <c r="NPX5" s="206"/>
      <c r="NPY5" s="202"/>
      <c r="NPZ5" s="202"/>
      <c r="NQA5" s="203"/>
      <c r="NQB5" s="201"/>
      <c r="NQC5" s="201"/>
      <c r="NQD5" s="205"/>
      <c r="NQE5" s="206"/>
      <c r="NQF5" s="206"/>
      <c r="NQG5" s="202"/>
      <c r="NQH5" s="202"/>
      <c r="NQI5" s="203"/>
      <c r="NQJ5" s="201"/>
      <c r="NQK5" s="201"/>
      <c r="NQL5" s="205"/>
      <c r="NQM5" s="206"/>
      <c r="NQN5" s="206"/>
      <c r="NQO5" s="202"/>
      <c r="NQP5" s="202"/>
      <c r="NQQ5" s="203"/>
      <c r="NQR5" s="201"/>
      <c r="NQS5" s="201"/>
      <c r="NQT5" s="205"/>
      <c r="NQU5" s="206"/>
      <c r="NQV5" s="206"/>
      <c r="NQW5" s="202"/>
      <c r="NQX5" s="202"/>
      <c r="NQY5" s="203"/>
      <c r="NQZ5" s="201"/>
      <c r="NRA5" s="201"/>
      <c r="NRB5" s="205"/>
      <c r="NRC5" s="206"/>
      <c r="NRD5" s="206"/>
      <c r="NRE5" s="202"/>
      <c r="NRF5" s="202"/>
      <c r="NRG5" s="203"/>
      <c r="NRH5" s="201"/>
      <c r="NRI5" s="201"/>
      <c r="NRJ5" s="205"/>
      <c r="NRK5" s="206"/>
      <c r="NRL5" s="206"/>
      <c r="NRM5" s="202"/>
      <c r="NRN5" s="202"/>
      <c r="NRO5" s="203"/>
      <c r="NRP5" s="201"/>
      <c r="NRQ5" s="201"/>
      <c r="NRR5" s="205"/>
      <c r="NRS5" s="206"/>
      <c r="NRT5" s="206"/>
      <c r="NRU5" s="202"/>
      <c r="NRV5" s="202"/>
      <c r="NRW5" s="203"/>
      <c r="NRX5" s="201"/>
      <c r="NRY5" s="201"/>
      <c r="NRZ5" s="205"/>
      <c r="NSA5" s="206"/>
      <c r="NSB5" s="206"/>
      <c r="NSC5" s="202"/>
      <c r="NSD5" s="202"/>
      <c r="NSE5" s="203"/>
      <c r="NSF5" s="201"/>
      <c r="NSG5" s="201"/>
      <c r="NSH5" s="205"/>
      <c r="NSI5" s="206"/>
      <c r="NSJ5" s="206"/>
      <c r="NSK5" s="202"/>
      <c r="NSL5" s="202"/>
      <c r="NSM5" s="203"/>
      <c r="NSN5" s="201"/>
      <c r="NSO5" s="201"/>
      <c r="NSP5" s="205"/>
      <c r="NSQ5" s="206"/>
      <c r="NSR5" s="206"/>
      <c r="NSS5" s="202"/>
      <c r="NST5" s="202"/>
      <c r="NSU5" s="203"/>
      <c r="NSV5" s="201"/>
      <c r="NSW5" s="201"/>
      <c r="NSX5" s="205"/>
      <c r="NSY5" s="206"/>
      <c r="NSZ5" s="206"/>
      <c r="NTA5" s="202"/>
      <c r="NTB5" s="202"/>
      <c r="NTC5" s="203"/>
      <c r="NTD5" s="201"/>
      <c r="NTE5" s="201"/>
      <c r="NTF5" s="205"/>
      <c r="NTG5" s="206"/>
      <c r="NTH5" s="206"/>
      <c r="NTI5" s="202"/>
      <c r="NTJ5" s="202"/>
      <c r="NTK5" s="203"/>
      <c r="NTL5" s="201"/>
      <c r="NTM5" s="201"/>
      <c r="NTN5" s="205"/>
      <c r="NTO5" s="206"/>
      <c r="NTP5" s="206"/>
      <c r="NTQ5" s="202"/>
      <c r="NTR5" s="202"/>
      <c r="NTS5" s="203"/>
      <c r="NTT5" s="201"/>
      <c r="NTU5" s="201"/>
      <c r="NTV5" s="205"/>
      <c r="NTW5" s="206"/>
      <c r="NTX5" s="206"/>
      <c r="NTY5" s="202"/>
      <c r="NTZ5" s="202"/>
      <c r="NUA5" s="203"/>
      <c r="NUB5" s="201"/>
      <c r="NUC5" s="201"/>
      <c r="NUD5" s="205"/>
      <c r="NUE5" s="206"/>
      <c r="NUF5" s="206"/>
      <c r="NUG5" s="202"/>
      <c r="NUH5" s="202"/>
      <c r="NUI5" s="203"/>
      <c r="NUJ5" s="201"/>
      <c r="NUK5" s="201"/>
      <c r="NUL5" s="205"/>
      <c r="NUM5" s="206"/>
      <c r="NUN5" s="206"/>
      <c r="NUO5" s="202"/>
      <c r="NUP5" s="202"/>
      <c r="NUQ5" s="203"/>
      <c r="NUR5" s="201"/>
      <c r="NUS5" s="201"/>
      <c r="NUT5" s="205"/>
      <c r="NUU5" s="206"/>
      <c r="NUV5" s="206"/>
      <c r="NUW5" s="202"/>
      <c r="NUX5" s="202"/>
      <c r="NUY5" s="203"/>
      <c r="NUZ5" s="201"/>
      <c r="NVA5" s="201"/>
      <c r="NVB5" s="205"/>
      <c r="NVC5" s="206"/>
      <c r="NVD5" s="206"/>
      <c r="NVE5" s="202"/>
      <c r="NVF5" s="202"/>
      <c r="NVG5" s="203"/>
      <c r="NVH5" s="201"/>
      <c r="NVI5" s="201"/>
      <c r="NVJ5" s="205"/>
      <c r="NVK5" s="206"/>
      <c r="NVL5" s="206"/>
      <c r="NVM5" s="202"/>
      <c r="NVN5" s="202"/>
      <c r="NVO5" s="203"/>
      <c r="NVP5" s="201"/>
      <c r="NVQ5" s="201"/>
      <c r="NVR5" s="205"/>
      <c r="NVS5" s="206"/>
      <c r="NVT5" s="206"/>
      <c r="NVU5" s="202"/>
      <c r="NVV5" s="202"/>
      <c r="NVW5" s="203"/>
      <c r="NVX5" s="201"/>
      <c r="NVY5" s="201"/>
      <c r="NVZ5" s="205"/>
      <c r="NWA5" s="206"/>
      <c r="NWB5" s="206"/>
      <c r="NWC5" s="202"/>
      <c r="NWD5" s="202"/>
      <c r="NWE5" s="203"/>
      <c r="NWF5" s="201"/>
      <c r="NWG5" s="201"/>
      <c r="NWH5" s="205"/>
      <c r="NWI5" s="206"/>
      <c r="NWJ5" s="206"/>
      <c r="NWK5" s="202"/>
      <c r="NWL5" s="202"/>
      <c r="NWM5" s="203"/>
      <c r="NWN5" s="201"/>
      <c r="NWO5" s="201"/>
      <c r="NWP5" s="205"/>
      <c r="NWQ5" s="206"/>
      <c r="NWR5" s="206"/>
      <c r="NWS5" s="202"/>
      <c r="NWT5" s="202"/>
      <c r="NWU5" s="203"/>
      <c r="NWV5" s="201"/>
      <c r="NWW5" s="201"/>
      <c r="NWX5" s="205"/>
      <c r="NWY5" s="206"/>
      <c r="NWZ5" s="206"/>
      <c r="NXA5" s="202"/>
      <c r="NXB5" s="202"/>
      <c r="NXC5" s="203"/>
      <c r="NXD5" s="201"/>
      <c r="NXE5" s="201"/>
      <c r="NXF5" s="205"/>
      <c r="NXG5" s="206"/>
      <c r="NXH5" s="206"/>
      <c r="NXI5" s="202"/>
      <c r="NXJ5" s="202"/>
      <c r="NXK5" s="203"/>
      <c r="NXL5" s="201"/>
      <c r="NXM5" s="201"/>
      <c r="NXN5" s="205"/>
      <c r="NXO5" s="206"/>
      <c r="NXP5" s="206"/>
      <c r="NXQ5" s="202"/>
      <c r="NXR5" s="202"/>
      <c r="NXS5" s="203"/>
      <c r="NXT5" s="201"/>
      <c r="NXU5" s="201"/>
      <c r="NXV5" s="205"/>
      <c r="NXW5" s="206"/>
      <c r="NXX5" s="206"/>
      <c r="NXY5" s="202"/>
      <c r="NXZ5" s="202"/>
      <c r="NYA5" s="203"/>
      <c r="NYB5" s="201"/>
      <c r="NYC5" s="201"/>
      <c r="NYD5" s="205"/>
      <c r="NYE5" s="206"/>
      <c r="NYF5" s="206"/>
      <c r="NYG5" s="202"/>
      <c r="NYH5" s="202"/>
      <c r="NYI5" s="203"/>
      <c r="NYJ5" s="201"/>
      <c r="NYK5" s="201"/>
      <c r="NYL5" s="205"/>
      <c r="NYM5" s="206"/>
      <c r="NYN5" s="206"/>
      <c r="NYO5" s="202"/>
      <c r="NYP5" s="202"/>
      <c r="NYQ5" s="203"/>
      <c r="NYR5" s="201"/>
      <c r="NYS5" s="201"/>
      <c r="NYT5" s="205"/>
      <c r="NYU5" s="206"/>
      <c r="NYV5" s="206"/>
      <c r="NYW5" s="202"/>
      <c r="NYX5" s="202"/>
      <c r="NYY5" s="203"/>
      <c r="NYZ5" s="201"/>
      <c r="NZA5" s="201"/>
      <c r="NZB5" s="205"/>
      <c r="NZC5" s="206"/>
      <c r="NZD5" s="206"/>
      <c r="NZE5" s="202"/>
      <c r="NZF5" s="202"/>
      <c r="NZG5" s="203"/>
      <c r="NZH5" s="201"/>
      <c r="NZI5" s="201"/>
      <c r="NZJ5" s="205"/>
      <c r="NZK5" s="206"/>
      <c r="NZL5" s="206"/>
      <c r="NZM5" s="202"/>
      <c r="NZN5" s="202"/>
      <c r="NZO5" s="203"/>
      <c r="NZP5" s="201"/>
      <c r="NZQ5" s="201"/>
      <c r="NZR5" s="205"/>
      <c r="NZS5" s="206"/>
      <c r="NZT5" s="206"/>
      <c r="NZU5" s="202"/>
      <c r="NZV5" s="202"/>
      <c r="NZW5" s="203"/>
      <c r="NZX5" s="201"/>
      <c r="NZY5" s="201"/>
      <c r="NZZ5" s="205"/>
      <c r="OAA5" s="206"/>
      <c r="OAB5" s="206"/>
      <c r="OAC5" s="202"/>
      <c r="OAD5" s="202"/>
      <c r="OAE5" s="203"/>
      <c r="OAF5" s="201"/>
      <c r="OAG5" s="201"/>
      <c r="OAH5" s="205"/>
      <c r="OAI5" s="206"/>
      <c r="OAJ5" s="206"/>
      <c r="OAK5" s="202"/>
      <c r="OAL5" s="202"/>
      <c r="OAM5" s="203"/>
      <c r="OAN5" s="201"/>
      <c r="OAO5" s="201"/>
      <c r="OAP5" s="205"/>
      <c r="OAQ5" s="206"/>
      <c r="OAR5" s="206"/>
      <c r="OAS5" s="202"/>
      <c r="OAT5" s="202"/>
      <c r="OAU5" s="203"/>
      <c r="OAV5" s="201"/>
      <c r="OAW5" s="201"/>
      <c r="OAX5" s="205"/>
      <c r="OAY5" s="206"/>
      <c r="OAZ5" s="206"/>
      <c r="OBA5" s="202"/>
      <c r="OBB5" s="202"/>
      <c r="OBC5" s="203"/>
      <c r="OBD5" s="201"/>
      <c r="OBE5" s="201"/>
      <c r="OBF5" s="205"/>
      <c r="OBG5" s="206"/>
      <c r="OBH5" s="206"/>
      <c r="OBI5" s="202"/>
      <c r="OBJ5" s="202"/>
      <c r="OBK5" s="203"/>
      <c r="OBL5" s="201"/>
      <c r="OBM5" s="201"/>
      <c r="OBN5" s="205"/>
      <c r="OBO5" s="206"/>
      <c r="OBP5" s="206"/>
      <c r="OBQ5" s="202"/>
      <c r="OBR5" s="202"/>
      <c r="OBS5" s="203"/>
      <c r="OBT5" s="201"/>
      <c r="OBU5" s="201"/>
      <c r="OBV5" s="205"/>
      <c r="OBW5" s="206"/>
      <c r="OBX5" s="206"/>
      <c r="OBY5" s="202"/>
      <c r="OBZ5" s="202"/>
      <c r="OCA5" s="203"/>
      <c r="OCB5" s="201"/>
      <c r="OCC5" s="201"/>
      <c r="OCD5" s="205"/>
      <c r="OCE5" s="206"/>
      <c r="OCF5" s="206"/>
      <c r="OCG5" s="202"/>
      <c r="OCH5" s="202"/>
      <c r="OCI5" s="203"/>
      <c r="OCJ5" s="201"/>
      <c r="OCK5" s="201"/>
      <c r="OCL5" s="205"/>
      <c r="OCM5" s="206"/>
      <c r="OCN5" s="206"/>
      <c r="OCO5" s="202"/>
      <c r="OCP5" s="202"/>
      <c r="OCQ5" s="203"/>
      <c r="OCR5" s="201"/>
      <c r="OCS5" s="201"/>
      <c r="OCT5" s="205"/>
      <c r="OCU5" s="206"/>
      <c r="OCV5" s="206"/>
      <c r="OCW5" s="202"/>
      <c r="OCX5" s="202"/>
      <c r="OCY5" s="203"/>
      <c r="OCZ5" s="201"/>
      <c r="ODA5" s="201"/>
      <c r="ODB5" s="205"/>
      <c r="ODC5" s="206"/>
      <c r="ODD5" s="206"/>
      <c r="ODE5" s="202"/>
      <c r="ODF5" s="202"/>
      <c r="ODG5" s="203"/>
      <c r="ODH5" s="201"/>
      <c r="ODI5" s="201"/>
      <c r="ODJ5" s="205"/>
      <c r="ODK5" s="206"/>
      <c r="ODL5" s="206"/>
      <c r="ODM5" s="202"/>
      <c r="ODN5" s="202"/>
      <c r="ODO5" s="203"/>
      <c r="ODP5" s="201"/>
      <c r="ODQ5" s="201"/>
      <c r="ODR5" s="205"/>
      <c r="ODS5" s="206"/>
      <c r="ODT5" s="206"/>
      <c r="ODU5" s="202"/>
      <c r="ODV5" s="202"/>
      <c r="ODW5" s="203"/>
      <c r="ODX5" s="201"/>
      <c r="ODY5" s="201"/>
      <c r="ODZ5" s="205"/>
      <c r="OEA5" s="206"/>
      <c r="OEB5" s="206"/>
      <c r="OEC5" s="202"/>
      <c r="OED5" s="202"/>
      <c r="OEE5" s="203"/>
      <c r="OEF5" s="201"/>
      <c r="OEG5" s="201"/>
      <c r="OEH5" s="205"/>
      <c r="OEI5" s="206"/>
      <c r="OEJ5" s="206"/>
      <c r="OEK5" s="202"/>
      <c r="OEL5" s="202"/>
      <c r="OEM5" s="203"/>
      <c r="OEN5" s="201"/>
      <c r="OEO5" s="201"/>
      <c r="OEP5" s="205"/>
      <c r="OEQ5" s="206"/>
      <c r="OER5" s="206"/>
      <c r="OES5" s="202"/>
      <c r="OET5" s="202"/>
      <c r="OEU5" s="203"/>
      <c r="OEV5" s="201"/>
      <c r="OEW5" s="201"/>
      <c r="OEX5" s="205"/>
      <c r="OEY5" s="206"/>
      <c r="OEZ5" s="206"/>
      <c r="OFA5" s="202"/>
      <c r="OFB5" s="202"/>
      <c r="OFC5" s="203"/>
      <c r="OFD5" s="201"/>
      <c r="OFE5" s="201"/>
      <c r="OFF5" s="205"/>
      <c r="OFG5" s="206"/>
      <c r="OFH5" s="206"/>
      <c r="OFI5" s="202"/>
      <c r="OFJ5" s="202"/>
      <c r="OFK5" s="203"/>
      <c r="OFL5" s="201"/>
      <c r="OFM5" s="201"/>
      <c r="OFN5" s="205"/>
      <c r="OFO5" s="206"/>
      <c r="OFP5" s="206"/>
      <c r="OFQ5" s="202"/>
      <c r="OFR5" s="202"/>
      <c r="OFS5" s="203"/>
      <c r="OFT5" s="201"/>
      <c r="OFU5" s="201"/>
      <c r="OFV5" s="205"/>
      <c r="OFW5" s="206"/>
      <c r="OFX5" s="206"/>
      <c r="OFY5" s="202"/>
      <c r="OFZ5" s="202"/>
      <c r="OGA5" s="203"/>
      <c r="OGB5" s="201"/>
      <c r="OGC5" s="201"/>
      <c r="OGD5" s="205"/>
      <c r="OGE5" s="206"/>
      <c r="OGF5" s="206"/>
      <c r="OGG5" s="202"/>
      <c r="OGH5" s="202"/>
      <c r="OGI5" s="203"/>
      <c r="OGJ5" s="201"/>
      <c r="OGK5" s="201"/>
      <c r="OGL5" s="205"/>
      <c r="OGM5" s="206"/>
      <c r="OGN5" s="206"/>
      <c r="OGO5" s="202"/>
      <c r="OGP5" s="202"/>
      <c r="OGQ5" s="203"/>
      <c r="OGR5" s="201"/>
      <c r="OGS5" s="201"/>
      <c r="OGT5" s="205"/>
      <c r="OGU5" s="206"/>
      <c r="OGV5" s="206"/>
      <c r="OGW5" s="202"/>
      <c r="OGX5" s="202"/>
      <c r="OGY5" s="203"/>
      <c r="OGZ5" s="201"/>
      <c r="OHA5" s="201"/>
      <c r="OHB5" s="205"/>
      <c r="OHC5" s="206"/>
      <c r="OHD5" s="206"/>
      <c r="OHE5" s="202"/>
      <c r="OHF5" s="202"/>
      <c r="OHG5" s="203"/>
      <c r="OHH5" s="201"/>
      <c r="OHI5" s="201"/>
      <c r="OHJ5" s="205"/>
      <c r="OHK5" s="206"/>
      <c r="OHL5" s="206"/>
      <c r="OHM5" s="202"/>
      <c r="OHN5" s="202"/>
      <c r="OHO5" s="203"/>
      <c r="OHP5" s="201"/>
      <c r="OHQ5" s="201"/>
      <c r="OHR5" s="205"/>
      <c r="OHS5" s="206"/>
      <c r="OHT5" s="206"/>
      <c r="OHU5" s="202"/>
      <c r="OHV5" s="202"/>
      <c r="OHW5" s="203"/>
      <c r="OHX5" s="201"/>
      <c r="OHY5" s="201"/>
      <c r="OHZ5" s="205"/>
      <c r="OIA5" s="206"/>
      <c r="OIB5" s="206"/>
      <c r="OIC5" s="202"/>
      <c r="OID5" s="202"/>
      <c r="OIE5" s="203"/>
      <c r="OIF5" s="201"/>
      <c r="OIG5" s="201"/>
      <c r="OIH5" s="205"/>
      <c r="OII5" s="206"/>
      <c r="OIJ5" s="206"/>
      <c r="OIK5" s="202"/>
      <c r="OIL5" s="202"/>
      <c r="OIM5" s="203"/>
      <c r="OIN5" s="201"/>
      <c r="OIO5" s="201"/>
      <c r="OIP5" s="205"/>
      <c r="OIQ5" s="206"/>
      <c r="OIR5" s="206"/>
      <c r="OIS5" s="202"/>
      <c r="OIT5" s="202"/>
      <c r="OIU5" s="203"/>
      <c r="OIV5" s="201"/>
      <c r="OIW5" s="201"/>
      <c r="OIX5" s="205"/>
      <c r="OIY5" s="206"/>
      <c r="OIZ5" s="206"/>
      <c r="OJA5" s="202"/>
      <c r="OJB5" s="202"/>
      <c r="OJC5" s="203"/>
      <c r="OJD5" s="201"/>
      <c r="OJE5" s="201"/>
      <c r="OJF5" s="205"/>
      <c r="OJG5" s="206"/>
      <c r="OJH5" s="206"/>
      <c r="OJI5" s="202"/>
      <c r="OJJ5" s="202"/>
      <c r="OJK5" s="203"/>
      <c r="OJL5" s="201"/>
      <c r="OJM5" s="201"/>
      <c r="OJN5" s="205"/>
      <c r="OJO5" s="206"/>
      <c r="OJP5" s="206"/>
      <c r="OJQ5" s="202"/>
      <c r="OJR5" s="202"/>
      <c r="OJS5" s="203"/>
      <c r="OJT5" s="201"/>
      <c r="OJU5" s="201"/>
      <c r="OJV5" s="205"/>
      <c r="OJW5" s="206"/>
      <c r="OJX5" s="206"/>
      <c r="OJY5" s="202"/>
      <c r="OJZ5" s="202"/>
      <c r="OKA5" s="203"/>
      <c r="OKB5" s="201"/>
      <c r="OKC5" s="201"/>
      <c r="OKD5" s="205"/>
      <c r="OKE5" s="206"/>
      <c r="OKF5" s="206"/>
      <c r="OKG5" s="202"/>
      <c r="OKH5" s="202"/>
      <c r="OKI5" s="203"/>
      <c r="OKJ5" s="201"/>
      <c r="OKK5" s="201"/>
      <c r="OKL5" s="205"/>
      <c r="OKM5" s="206"/>
      <c r="OKN5" s="206"/>
      <c r="OKO5" s="202"/>
      <c r="OKP5" s="202"/>
      <c r="OKQ5" s="203"/>
      <c r="OKR5" s="201"/>
      <c r="OKS5" s="201"/>
      <c r="OKT5" s="205"/>
      <c r="OKU5" s="206"/>
      <c r="OKV5" s="206"/>
      <c r="OKW5" s="202"/>
      <c r="OKX5" s="202"/>
      <c r="OKY5" s="203"/>
      <c r="OKZ5" s="201"/>
      <c r="OLA5" s="201"/>
      <c r="OLB5" s="205"/>
      <c r="OLC5" s="206"/>
      <c r="OLD5" s="206"/>
      <c r="OLE5" s="202"/>
      <c r="OLF5" s="202"/>
      <c r="OLG5" s="203"/>
      <c r="OLH5" s="201"/>
      <c r="OLI5" s="201"/>
      <c r="OLJ5" s="205"/>
      <c r="OLK5" s="206"/>
      <c r="OLL5" s="206"/>
      <c r="OLM5" s="202"/>
      <c r="OLN5" s="202"/>
      <c r="OLO5" s="203"/>
      <c r="OLP5" s="201"/>
      <c r="OLQ5" s="201"/>
      <c r="OLR5" s="205"/>
      <c r="OLS5" s="206"/>
      <c r="OLT5" s="206"/>
      <c r="OLU5" s="202"/>
      <c r="OLV5" s="202"/>
      <c r="OLW5" s="203"/>
      <c r="OLX5" s="201"/>
      <c r="OLY5" s="201"/>
      <c r="OLZ5" s="205"/>
      <c r="OMA5" s="206"/>
      <c r="OMB5" s="206"/>
      <c r="OMC5" s="202"/>
      <c r="OMD5" s="202"/>
      <c r="OME5" s="203"/>
      <c r="OMF5" s="201"/>
      <c r="OMG5" s="201"/>
      <c r="OMH5" s="205"/>
      <c r="OMI5" s="206"/>
      <c r="OMJ5" s="206"/>
      <c r="OMK5" s="202"/>
      <c r="OML5" s="202"/>
      <c r="OMM5" s="203"/>
      <c r="OMN5" s="201"/>
      <c r="OMO5" s="201"/>
      <c r="OMP5" s="205"/>
      <c r="OMQ5" s="206"/>
      <c r="OMR5" s="206"/>
      <c r="OMS5" s="202"/>
      <c r="OMT5" s="202"/>
      <c r="OMU5" s="203"/>
      <c r="OMV5" s="201"/>
      <c r="OMW5" s="201"/>
      <c r="OMX5" s="205"/>
      <c r="OMY5" s="206"/>
      <c r="OMZ5" s="206"/>
      <c r="ONA5" s="202"/>
      <c r="ONB5" s="202"/>
      <c r="ONC5" s="203"/>
      <c r="OND5" s="201"/>
      <c r="ONE5" s="201"/>
      <c r="ONF5" s="205"/>
      <c r="ONG5" s="206"/>
      <c r="ONH5" s="206"/>
      <c r="ONI5" s="202"/>
      <c r="ONJ5" s="202"/>
      <c r="ONK5" s="203"/>
      <c r="ONL5" s="201"/>
      <c r="ONM5" s="201"/>
      <c r="ONN5" s="205"/>
      <c r="ONO5" s="206"/>
      <c r="ONP5" s="206"/>
      <c r="ONQ5" s="202"/>
      <c r="ONR5" s="202"/>
      <c r="ONS5" s="203"/>
      <c r="ONT5" s="201"/>
      <c r="ONU5" s="201"/>
      <c r="ONV5" s="205"/>
      <c r="ONW5" s="206"/>
      <c r="ONX5" s="206"/>
      <c r="ONY5" s="202"/>
      <c r="ONZ5" s="202"/>
      <c r="OOA5" s="203"/>
      <c r="OOB5" s="201"/>
      <c r="OOC5" s="201"/>
      <c r="OOD5" s="205"/>
      <c r="OOE5" s="206"/>
      <c r="OOF5" s="206"/>
      <c r="OOG5" s="202"/>
      <c r="OOH5" s="202"/>
      <c r="OOI5" s="203"/>
      <c r="OOJ5" s="201"/>
      <c r="OOK5" s="201"/>
      <c r="OOL5" s="205"/>
      <c r="OOM5" s="206"/>
      <c r="OON5" s="206"/>
      <c r="OOO5" s="202"/>
      <c r="OOP5" s="202"/>
      <c r="OOQ5" s="203"/>
      <c r="OOR5" s="201"/>
      <c r="OOS5" s="201"/>
      <c r="OOT5" s="205"/>
      <c r="OOU5" s="206"/>
      <c r="OOV5" s="206"/>
      <c r="OOW5" s="202"/>
      <c r="OOX5" s="202"/>
      <c r="OOY5" s="203"/>
      <c r="OOZ5" s="201"/>
      <c r="OPA5" s="201"/>
      <c r="OPB5" s="205"/>
      <c r="OPC5" s="206"/>
      <c r="OPD5" s="206"/>
      <c r="OPE5" s="202"/>
      <c r="OPF5" s="202"/>
      <c r="OPG5" s="203"/>
      <c r="OPH5" s="201"/>
      <c r="OPI5" s="201"/>
      <c r="OPJ5" s="205"/>
      <c r="OPK5" s="206"/>
      <c r="OPL5" s="206"/>
      <c r="OPM5" s="202"/>
      <c r="OPN5" s="202"/>
      <c r="OPO5" s="203"/>
      <c r="OPP5" s="201"/>
      <c r="OPQ5" s="201"/>
      <c r="OPR5" s="205"/>
      <c r="OPS5" s="206"/>
      <c r="OPT5" s="206"/>
      <c r="OPU5" s="202"/>
      <c r="OPV5" s="202"/>
      <c r="OPW5" s="203"/>
      <c r="OPX5" s="201"/>
      <c r="OPY5" s="201"/>
      <c r="OPZ5" s="205"/>
      <c r="OQA5" s="206"/>
      <c r="OQB5" s="206"/>
      <c r="OQC5" s="202"/>
      <c r="OQD5" s="202"/>
      <c r="OQE5" s="203"/>
      <c r="OQF5" s="201"/>
      <c r="OQG5" s="201"/>
      <c r="OQH5" s="205"/>
      <c r="OQI5" s="206"/>
      <c r="OQJ5" s="206"/>
      <c r="OQK5" s="202"/>
      <c r="OQL5" s="202"/>
      <c r="OQM5" s="203"/>
      <c r="OQN5" s="201"/>
      <c r="OQO5" s="201"/>
      <c r="OQP5" s="205"/>
      <c r="OQQ5" s="206"/>
      <c r="OQR5" s="206"/>
      <c r="OQS5" s="202"/>
      <c r="OQT5" s="202"/>
      <c r="OQU5" s="203"/>
      <c r="OQV5" s="201"/>
      <c r="OQW5" s="201"/>
      <c r="OQX5" s="205"/>
      <c r="OQY5" s="206"/>
      <c r="OQZ5" s="206"/>
      <c r="ORA5" s="202"/>
      <c r="ORB5" s="202"/>
      <c r="ORC5" s="203"/>
      <c r="ORD5" s="201"/>
      <c r="ORE5" s="201"/>
      <c r="ORF5" s="205"/>
      <c r="ORG5" s="206"/>
      <c r="ORH5" s="206"/>
      <c r="ORI5" s="202"/>
      <c r="ORJ5" s="202"/>
      <c r="ORK5" s="203"/>
      <c r="ORL5" s="201"/>
      <c r="ORM5" s="201"/>
      <c r="ORN5" s="205"/>
      <c r="ORO5" s="206"/>
      <c r="ORP5" s="206"/>
      <c r="ORQ5" s="202"/>
      <c r="ORR5" s="202"/>
      <c r="ORS5" s="203"/>
      <c r="ORT5" s="201"/>
      <c r="ORU5" s="201"/>
      <c r="ORV5" s="205"/>
      <c r="ORW5" s="206"/>
      <c r="ORX5" s="206"/>
      <c r="ORY5" s="202"/>
      <c r="ORZ5" s="202"/>
      <c r="OSA5" s="203"/>
      <c r="OSB5" s="201"/>
      <c r="OSC5" s="201"/>
      <c r="OSD5" s="205"/>
      <c r="OSE5" s="206"/>
      <c r="OSF5" s="206"/>
      <c r="OSG5" s="202"/>
      <c r="OSH5" s="202"/>
      <c r="OSI5" s="203"/>
      <c r="OSJ5" s="201"/>
      <c r="OSK5" s="201"/>
      <c r="OSL5" s="205"/>
      <c r="OSM5" s="206"/>
      <c r="OSN5" s="206"/>
      <c r="OSO5" s="202"/>
      <c r="OSP5" s="202"/>
      <c r="OSQ5" s="203"/>
      <c r="OSR5" s="201"/>
      <c r="OSS5" s="201"/>
      <c r="OST5" s="205"/>
      <c r="OSU5" s="206"/>
      <c r="OSV5" s="206"/>
      <c r="OSW5" s="202"/>
      <c r="OSX5" s="202"/>
      <c r="OSY5" s="203"/>
      <c r="OSZ5" s="201"/>
      <c r="OTA5" s="201"/>
      <c r="OTB5" s="205"/>
      <c r="OTC5" s="206"/>
      <c r="OTD5" s="206"/>
      <c r="OTE5" s="202"/>
      <c r="OTF5" s="202"/>
      <c r="OTG5" s="203"/>
      <c r="OTH5" s="201"/>
      <c r="OTI5" s="201"/>
      <c r="OTJ5" s="205"/>
      <c r="OTK5" s="206"/>
      <c r="OTL5" s="206"/>
      <c r="OTM5" s="202"/>
      <c r="OTN5" s="202"/>
      <c r="OTO5" s="203"/>
      <c r="OTP5" s="201"/>
      <c r="OTQ5" s="201"/>
      <c r="OTR5" s="205"/>
      <c r="OTS5" s="206"/>
      <c r="OTT5" s="206"/>
      <c r="OTU5" s="202"/>
      <c r="OTV5" s="202"/>
      <c r="OTW5" s="203"/>
      <c r="OTX5" s="201"/>
      <c r="OTY5" s="201"/>
      <c r="OTZ5" s="205"/>
      <c r="OUA5" s="206"/>
      <c r="OUB5" s="206"/>
      <c r="OUC5" s="202"/>
      <c r="OUD5" s="202"/>
      <c r="OUE5" s="203"/>
      <c r="OUF5" s="201"/>
      <c r="OUG5" s="201"/>
      <c r="OUH5" s="205"/>
      <c r="OUI5" s="206"/>
      <c r="OUJ5" s="206"/>
      <c r="OUK5" s="202"/>
      <c r="OUL5" s="202"/>
      <c r="OUM5" s="203"/>
      <c r="OUN5" s="201"/>
      <c r="OUO5" s="201"/>
      <c r="OUP5" s="205"/>
      <c r="OUQ5" s="206"/>
      <c r="OUR5" s="206"/>
      <c r="OUS5" s="202"/>
      <c r="OUT5" s="202"/>
      <c r="OUU5" s="203"/>
      <c r="OUV5" s="201"/>
      <c r="OUW5" s="201"/>
      <c r="OUX5" s="205"/>
      <c r="OUY5" s="206"/>
      <c r="OUZ5" s="206"/>
      <c r="OVA5" s="202"/>
      <c r="OVB5" s="202"/>
      <c r="OVC5" s="203"/>
      <c r="OVD5" s="201"/>
      <c r="OVE5" s="201"/>
      <c r="OVF5" s="205"/>
      <c r="OVG5" s="206"/>
      <c r="OVH5" s="206"/>
      <c r="OVI5" s="202"/>
      <c r="OVJ5" s="202"/>
      <c r="OVK5" s="203"/>
      <c r="OVL5" s="201"/>
      <c r="OVM5" s="201"/>
      <c r="OVN5" s="205"/>
      <c r="OVO5" s="206"/>
      <c r="OVP5" s="206"/>
      <c r="OVQ5" s="202"/>
      <c r="OVR5" s="202"/>
      <c r="OVS5" s="203"/>
      <c r="OVT5" s="201"/>
      <c r="OVU5" s="201"/>
      <c r="OVV5" s="205"/>
      <c r="OVW5" s="206"/>
      <c r="OVX5" s="206"/>
      <c r="OVY5" s="202"/>
      <c r="OVZ5" s="202"/>
      <c r="OWA5" s="203"/>
      <c r="OWB5" s="201"/>
      <c r="OWC5" s="201"/>
      <c r="OWD5" s="205"/>
      <c r="OWE5" s="206"/>
      <c r="OWF5" s="206"/>
      <c r="OWG5" s="202"/>
      <c r="OWH5" s="202"/>
      <c r="OWI5" s="203"/>
      <c r="OWJ5" s="201"/>
      <c r="OWK5" s="201"/>
      <c r="OWL5" s="205"/>
      <c r="OWM5" s="206"/>
      <c r="OWN5" s="206"/>
      <c r="OWO5" s="202"/>
      <c r="OWP5" s="202"/>
      <c r="OWQ5" s="203"/>
      <c r="OWR5" s="201"/>
      <c r="OWS5" s="201"/>
      <c r="OWT5" s="205"/>
      <c r="OWU5" s="206"/>
      <c r="OWV5" s="206"/>
      <c r="OWW5" s="202"/>
      <c r="OWX5" s="202"/>
      <c r="OWY5" s="203"/>
      <c r="OWZ5" s="201"/>
      <c r="OXA5" s="201"/>
      <c r="OXB5" s="205"/>
      <c r="OXC5" s="206"/>
      <c r="OXD5" s="206"/>
      <c r="OXE5" s="202"/>
      <c r="OXF5" s="202"/>
      <c r="OXG5" s="203"/>
      <c r="OXH5" s="201"/>
      <c r="OXI5" s="201"/>
      <c r="OXJ5" s="205"/>
      <c r="OXK5" s="206"/>
      <c r="OXL5" s="206"/>
      <c r="OXM5" s="202"/>
      <c r="OXN5" s="202"/>
      <c r="OXO5" s="203"/>
      <c r="OXP5" s="201"/>
      <c r="OXQ5" s="201"/>
      <c r="OXR5" s="205"/>
      <c r="OXS5" s="206"/>
      <c r="OXT5" s="206"/>
      <c r="OXU5" s="202"/>
      <c r="OXV5" s="202"/>
      <c r="OXW5" s="203"/>
      <c r="OXX5" s="201"/>
      <c r="OXY5" s="201"/>
      <c r="OXZ5" s="205"/>
      <c r="OYA5" s="206"/>
      <c r="OYB5" s="206"/>
      <c r="OYC5" s="202"/>
      <c r="OYD5" s="202"/>
      <c r="OYE5" s="203"/>
      <c r="OYF5" s="201"/>
      <c r="OYG5" s="201"/>
      <c r="OYH5" s="205"/>
      <c r="OYI5" s="206"/>
      <c r="OYJ5" s="206"/>
      <c r="OYK5" s="202"/>
      <c r="OYL5" s="202"/>
      <c r="OYM5" s="203"/>
      <c r="OYN5" s="201"/>
      <c r="OYO5" s="201"/>
      <c r="OYP5" s="205"/>
      <c r="OYQ5" s="206"/>
      <c r="OYR5" s="206"/>
      <c r="OYS5" s="202"/>
      <c r="OYT5" s="202"/>
      <c r="OYU5" s="203"/>
      <c r="OYV5" s="201"/>
      <c r="OYW5" s="201"/>
      <c r="OYX5" s="205"/>
      <c r="OYY5" s="206"/>
      <c r="OYZ5" s="206"/>
      <c r="OZA5" s="202"/>
      <c r="OZB5" s="202"/>
      <c r="OZC5" s="203"/>
      <c r="OZD5" s="201"/>
      <c r="OZE5" s="201"/>
      <c r="OZF5" s="205"/>
      <c r="OZG5" s="206"/>
      <c r="OZH5" s="206"/>
      <c r="OZI5" s="202"/>
      <c r="OZJ5" s="202"/>
      <c r="OZK5" s="203"/>
      <c r="OZL5" s="201"/>
      <c r="OZM5" s="201"/>
      <c r="OZN5" s="205"/>
      <c r="OZO5" s="206"/>
      <c r="OZP5" s="206"/>
      <c r="OZQ5" s="202"/>
      <c r="OZR5" s="202"/>
      <c r="OZS5" s="203"/>
      <c r="OZT5" s="201"/>
      <c r="OZU5" s="201"/>
      <c r="OZV5" s="205"/>
      <c r="OZW5" s="206"/>
      <c r="OZX5" s="206"/>
      <c r="OZY5" s="202"/>
      <c r="OZZ5" s="202"/>
      <c r="PAA5" s="203"/>
      <c r="PAB5" s="201"/>
      <c r="PAC5" s="201"/>
      <c r="PAD5" s="205"/>
      <c r="PAE5" s="206"/>
      <c r="PAF5" s="206"/>
      <c r="PAG5" s="202"/>
      <c r="PAH5" s="202"/>
      <c r="PAI5" s="203"/>
      <c r="PAJ5" s="201"/>
      <c r="PAK5" s="201"/>
      <c r="PAL5" s="205"/>
      <c r="PAM5" s="206"/>
      <c r="PAN5" s="206"/>
      <c r="PAO5" s="202"/>
      <c r="PAP5" s="202"/>
      <c r="PAQ5" s="203"/>
      <c r="PAR5" s="201"/>
      <c r="PAS5" s="201"/>
      <c r="PAT5" s="205"/>
      <c r="PAU5" s="206"/>
      <c r="PAV5" s="206"/>
      <c r="PAW5" s="202"/>
      <c r="PAX5" s="202"/>
      <c r="PAY5" s="203"/>
      <c r="PAZ5" s="201"/>
      <c r="PBA5" s="201"/>
      <c r="PBB5" s="205"/>
      <c r="PBC5" s="206"/>
      <c r="PBD5" s="206"/>
      <c r="PBE5" s="202"/>
      <c r="PBF5" s="202"/>
      <c r="PBG5" s="203"/>
      <c r="PBH5" s="201"/>
      <c r="PBI5" s="201"/>
      <c r="PBJ5" s="205"/>
      <c r="PBK5" s="206"/>
      <c r="PBL5" s="206"/>
      <c r="PBM5" s="202"/>
      <c r="PBN5" s="202"/>
      <c r="PBO5" s="203"/>
      <c r="PBP5" s="201"/>
      <c r="PBQ5" s="201"/>
      <c r="PBR5" s="205"/>
      <c r="PBS5" s="206"/>
      <c r="PBT5" s="206"/>
      <c r="PBU5" s="202"/>
      <c r="PBV5" s="202"/>
      <c r="PBW5" s="203"/>
      <c r="PBX5" s="201"/>
      <c r="PBY5" s="201"/>
      <c r="PBZ5" s="205"/>
      <c r="PCA5" s="206"/>
      <c r="PCB5" s="206"/>
      <c r="PCC5" s="202"/>
      <c r="PCD5" s="202"/>
      <c r="PCE5" s="203"/>
      <c r="PCF5" s="201"/>
      <c r="PCG5" s="201"/>
      <c r="PCH5" s="205"/>
      <c r="PCI5" s="206"/>
      <c r="PCJ5" s="206"/>
      <c r="PCK5" s="202"/>
      <c r="PCL5" s="202"/>
      <c r="PCM5" s="203"/>
      <c r="PCN5" s="201"/>
      <c r="PCO5" s="201"/>
      <c r="PCP5" s="205"/>
      <c r="PCQ5" s="206"/>
      <c r="PCR5" s="206"/>
      <c r="PCS5" s="202"/>
      <c r="PCT5" s="202"/>
      <c r="PCU5" s="203"/>
      <c r="PCV5" s="201"/>
      <c r="PCW5" s="201"/>
      <c r="PCX5" s="205"/>
      <c r="PCY5" s="206"/>
      <c r="PCZ5" s="206"/>
      <c r="PDA5" s="202"/>
      <c r="PDB5" s="202"/>
      <c r="PDC5" s="203"/>
      <c r="PDD5" s="201"/>
      <c r="PDE5" s="201"/>
      <c r="PDF5" s="205"/>
      <c r="PDG5" s="206"/>
      <c r="PDH5" s="206"/>
      <c r="PDI5" s="202"/>
      <c r="PDJ5" s="202"/>
      <c r="PDK5" s="203"/>
      <c r="PDL5" s="201"/>
      <c r="PDM5" s="201"/>
      <c r="PDN5" s="205"/>
      <c r="PDO5" s="206"/>
      <c r="PDP5" s="206"/>
      <c r="PDQ5" s="202"/>
      <c r="PDR5" s="202"/>
      <c r="PDS5" s="203"/>
      <c r="PDT5" s="201"/>
      <c r="PDU5" s="201"/>
      <c r="PDV5" s="205"/>
      <c r="PDW5" s="206"/>
      <c r="PDX5" s="206"/>
      <c r="PDY5" s="202"/>
      <c r="PDZ5" s="202"/>
      <c r="PEA5" s="203"/>
      <c r="PEB5" s="201"/>
      <c r="PEC5" s="201"/>
      <c r="PED5" s="205"/>
      <c r="PEE5" s="206"/>
      <c r="PEF5" s="206"/>
      <c r="PEG5" s="202"/>
      <c r="PEH5" s="202"/>
      <c r="PEI5" s="203"/>
      <c r="PEJ5" s="201"/>
      <c r="PEK5" s="201"/>
      <c r="PEL5" s="205"/>
      <c r="PEM5" s="206"/>
      <c r="PEN5" s="206"/>
      <c r="PEO5" s="202"/>
      <c r="PEP5" s="202"/>
      <c r="PEQ5" s="203"/>
      <c r="PER5" s="201"/>
      <c r="PES5" s="201"/>
      <c r="PET5" s="205"/>
      <c r="PEU5" s="206"/>
      <c r="PEV5" s="206"/>
      <c r="PEW5" s="202"/>
      <c r="PEX5" s="202"/>
      <c r="PEY5" s="203"/>
      <c r="PEZ5" s="201"/>
      <c r="PFA5" s="201"/>
      <c r="PFB5" s="205"/>
      <c r="PFC5" s="206"/>
      <c r="PFD5" s="206"/>
      <c r="PFE5" s="202"/>
      <c r="PFF5" s="202"/>
      <c r="PFG5" s="203"/>
      <c r="PFH5" s="201"/>
      <c r="PFI5" s="201"/>
      <c r="PFJ5" s="205"/>
      <c r="PFK5" s="206"/>
      <c r="PFL5" s="206"/>
      <c r="PFM5" s="202"/>
      <c r="PFN5" s="202"/>
      <c r="PFO5" s="203"/>
      <c r="PFP5" s="201"/>
      <c r="PFQ5" s="201"/>
      <c r="PFR5" s="205"/>
      <c r="PFS5" s="206"/>
      <c r="PFT5" s="206"/>
      <c r="PFU5" s="202"/>
      <c r="PFV5" s="202"/>
      <c r="PFW5" s="203"/>
      <c r="PFX5" s="201"/>
      <c r="PFY5" s="201"/>
      <c r="PFZ5" s="205"/>
      <c r="PGA5" s="206"/>
      <c r="PGB5" s="206"/>
      <c r="PGC5" s="202"/>
      <c r="PGD5" s="202"/>
      <c r="PGE5" s="203"/>
      <c r="PGF5" s="201"/>
      <c r="PGG5" s="201"/>
      <c r="PGH5" s="205"/>
      <c r="PGI5" s="206"/>
      <c r="PGJ5" s="206"/>
      <c r="PGK5" s="202"/>
      <c r="PGL5" s="202"/>
      <c r="PGM5" s="203"/>
      <c r="PGN5" s="201"/>
      <c r="PGO5" s="201"/>
      <c r="PGP5" s="205"/>
      <c r="PGQ5" s="206"/>
      <c r="PGR5" s="206"/>
      <c r="PGS5" s="202"/>
      <c r="PGT5" s="202"/>
      <c r="PGU5" s="203"/>
      <c r="PGV5" s="201"/>
      <c r="PGW5" s="201"/>
      <c r="PGX5" s="205"/>
      <c r="PGY5" s="206"/>
      <c r="PGZ5" s="206"/>
      <c r="PHA5" s="202"/>
      <c r="PHB5" s="202"/>
      <c r="PHC5" s="203"/>
      <c r="PHD5" s="201"/>
      <c r="PHE5" s="201"/>
      <c r="PHF5" s="205"/>
      <c r="PHG5" s="206"/>
      <c r="PHH5" s="206"/>
      <c r="PHI5" s="202"/>
      <c r="PHJ5" s="202"/>
      <c r="PHK5" s="203"/>
      <c r="PHL5" s="201"/>
      <c r="PHM5" s="201"/>
      <c r="PHN5" s="205"/>
      <c r="PHO5" s="206"/>
      <c r="PHP5" s="206"/>
      <c r="PHQ5" s="202"/>
      <c r="PHR5" s="202"/>
      <c r="PHS5" s="203"/>
      <c r="PHT5" s="201"/>
      <c r="PHU5" s="201"/>
      <c r="PHV5" s="205"/>
      <c r="PHW5" s="206"/>
      <c r="PHX5" s="206"/>
      <c r="PHY5" s="202"/>
      <c r="PHZ5" s="202"/>
      <c r="PIA5" s="203"/>
      <c r="PIB5" s="201"/>
      <c r="PIC5" s="201"/>
      <c r="PID5" s="205"/>
      <c r="PIE5" s="206"/>
      <c r="PIF5" s="206"/>
      <c r="PIG5" s="202"/>
      <c r="PIH5" s="202"/>
      <c r="PII5" s="203"/>
      <c r="PIJ5" s="201"/>
      <c r="PIK5" s="201"/>
      <c r="PIL5" s="205"/>
      <c r="PIM5" s="206"/>
      <c r="PIN5" s="206"/>
      <c r="PIO5" s="202"/>
      <c r="PIP5" s="202"/>
      <c r="PIQ5" s="203"/>
      <c r="PIR5" s="201"/>
      <c r="PIS5" s="201"/>
      <c r="PIT5" s="205"/>
      <c r="PIU5" s="206"/>
      <c r="PIV5" s="206"/>
      <c r="PIW5" s="202"/>
      <c r="PIX5" s="202"/>
      <c r="PIY5" s="203"/>
      <c r="PIZ5" s="201"/>
      <c r="PJA5" s="201"/>
      <c r="PJB5" s="205"/>
      <c r="PJC5" s="206"/>
      <c r="PJD5" s="206"/>
      <c r="PJE5" s="202"/>
      <c r="PJF5" s="202"/>
      <c r="PJG5" s="203"/>
      <c r="PJH5" s="201"/>
      <c r="PJI5" s="201"/>
      <c r="PJJ5" s="205"/>
      <c r="PJK5" s="206"/>
      <c r="PJL5" s="206"/>
      <c r="PJM5" s="202"/>
      <c r="PJN5" s="202"/>
      <c r="PJO5" s="203"/>
      <c r="PJP5" s="201"/>
      <c r="PJQ5" s="201"/>
      <c r="PJR5" s="205"/>
      <c r="PJS5" s="206"/>
      <c r="PJT5" s="206"/>
      <c r="PJU5" s="202"/>
      <c r="PJV5" s="202"/>
      <c r="PJW5" s="203"/>
      <c r="PJX5" s="201"/>
      <c r="PJY5" s="201"/>
      <c r="PJZ5" s="205"/>
      <c r="PKA5" s="206"/>
      <c r="PKB5" s="206"/>
      <c r="PKC5" s="202"/>
      <c r="PKD5" s="202"/>
      <c r="PKE5" s="203"/>
      <c r="PKF5" s="201"/>
      <c r="PKG5" s="201"/>
      <c r="PKH5" s="205"/>
      <c r="PKI5" s="206"/>
      <c r="PKJ5" s="206"/>
      <c r="PKK5" s="202"/>
      <c r="PKL5" s="202"/>
      <c r="PKM5" s="203"/>
      <c r="PKN5" s="201"/>
      <c r="PKO5" s="201"/>
      <c r="PKP5" s="205"/>
      <c r="PKQ5" s="206"/>
      <c r="PKR5" s="206"/>
      <c r="PKS5" s="202"/>
      <c r="PKT5" s="202"/>
      <c r="PKU5" s="203"/>
      <c r="PKV5" s="201"/>
      <c r="PKW5" s="201"/>
      <c r="PKX5" s="205"/>
      <c r="PKY5" s="206"/>
      <c r="PKZ5" s="206"/>
      <c r="PLA5" s="202"/>
      <c r="PLB5" s="202"/>
      <c r="PLC5" s="203"/>
      <c r="PLD5" s="201"/>
      <c r="PLE5" s="201"/>
      <c r="PLF5" s="205"/>
      <c r="PLG5" s="206"/>
      <c r="PLH5" s="206"/>
      <c r="PLI5" s="202"/>
      <c r="PLJ5" s="202"/>
      <c r="PLK5" s="203"/>
      <c r="PLL5" s="201"/>
      <c r="PLM5" s="201"/>
      <c r="PLN5" s="205"/>
      <c r="PLO5" s="206"/>
      <c r="PLP5" s="206"/>
      <c r="PLQ5" s="202"/>
      <c r="PLR5" s="202"/>
      <c r="PLS5" s="203"/>
      <c r="PLT5" s="201"/>
      <c r="PLU5" s="201"/>
      <c r="PLV5" s="205"/>
      <c r="PLW5" s="206"/>
      <c r="PLX5" s="206"/>
      <c r="PLY5" s="202"/>
      <c r="PLZ5" s="202"/>
      <c r="PMA5" s="203"/>
      <c r="PMB5" s="201"/>
      <c r="PMC5" s="201"/>
      <c r="PMD5" s="205"/>
      <c r="PME5" s="206"/>
      <c r="PMF5" s="206"/>
      <c r="PMG5" s="202"/>
      <c r="PMH5" s="202"/>
      <c r="PMI5" s="203"/>
      <c r="PMJ5" s="201"/>
      <c r="PMK5" s="201"/>
      <c r="PML5" s="205"/>
      <c r="PMM5" s="206"/>
      <c r="PMN5" s="206"/>
      <c r="PMO5" s="202"/>
      <c r="PMP5" s="202"/>
      <c r="PMQ5" s="203"/>
      <c r="PMR5" s="201"/>
      <c r="PMS5" s="201"/>
      <c r="PMT5" s="205"/>
      <c r="PMU5" s="206"/>
      <c r="PMV5" s="206"/>
      <c r="PMW5" s="202"/>
      <c r="PMX5" s="202"/>
      <c r="PMY5" s="203"/>
      <c r="PMZ5" s="201"/>
      <c r="PNA5" s="201"/>
      <c r="PNB5" s="205"/>
      <c r="PNC5" s="206"/>
      <c r="PND5" s="206"/>
      <c r="PNE5" s="202"/>
      <c r="PNF5" s="202"/>
      <c r="PNG5" s="203"/>
      <c r="PNH5" s="201"/>
      <c r="PNI5" s="201"/>
      <c r="PNJ5" s="205"/>
      <c r="PNK5" s="206"/>
      <c r="PNL5" s="206"/>
      <c r="PNM5" s="202"/>
      <c r="PNN5" s="202"/>
      <c r="PNO5" s="203"/>
      <c r="PNP5" s="201"/>
      <c r="PNQ5" s="201"/>
      <c r="PNR5" s="205"/>
      <c r="PNS5" s="206"/>
      <c r="PNT5" s="206"/>
      <c r="PNU5" s="202"/>
      <c r="PNV5" s="202"/>
      <c r="PNW5" s="203"/>
      <c r="PNX5" s="201"/>
      <c r="PNY5" s="201"/>
      <c r="PNZ5" s="205"/>
      <c r="POA5" s="206"/>
      <c r="POB5" s="206"/>
      <c r="POC5" s="202"/>
      <c r="POD5" s="202"/>
      <c r="POE5" s="203"/>
      <c r="POF5" s="201"/>
      <c r="POG5" s="201"/>
      <c r="POH5" s="205"/>
      <c r="POI5" s="206"/>
      <c r="POJ5" s="206"/>
      <c r="POK5" s="202"/>
      <c r="POL5" s="202"/>
      <c r="POM5" s="203"/>
      <c r="PON5" s="201"/>
      <c r="POO5" s="201"/>
      <c r="POP5" s="205"/>
      <c r="POQ5" s="206"/>
      <c r="POR5" s="206"/>
      <c r="POS5" s="202"/>
      <c r="POT5" s="202"/>
      <c r="POU5" s="203"/>
      <c r="POV5" s="201"/>
      <c r="POW5" s="201"/>
      <c r="POX5" s="205"/>
      <c r="POY5" s="206"/>
      <c r="POZ5" s="206"/>
      <c r="PPA5" s="202"/>
      <c r="PPB5" s="202"/>
      <c r="PPC5" s="203"/>
      <c r="PPD5" s="201"/>
      <c r="PPE5" s="201"/>
      <c r="PPF5" s="205"/>
      <c r="PPG5" s="206"/>
      <c r="PPH5" s="206"/>
      <c r="PPI5" s="202"/>
      <c r="PPJ5" s="202"/>
      <c r="PPK5" s="203"/>
      <c r="PPL5" s="201"/>
      <c r="PPM5" s="201"/>
      <c r="PPN5" s="205"/>
      <c r="PPO5" s="206"/>
      <c r="PPP5" s="206"/>
      <c r="PPQ5" s="202"/>
      <c r="PPR5" s="202"/>
      <c r="PPS5" s="203"/>
      <c r="PPT5" s="201"/>
      <c r="PPU5" s="201"/>
      <c r="PPV5" s="205"/>
      <c r="PPW5" s="206"/>
      <c r="PPX5" s="206"/>
      <c r="PPY5" s="202"/>
      <c r="PPZ5" s="202"/>
      <c r="PQA5" s="203"/>
      <c r="PQB5" s="201"/>
      <c r="PQC5" s="201"/>
      <c r="PQD5" s="205"/>
      <c r="PQE5" s="206"/>
      <c r="PQF5" s="206"/>
      <c r="PQG5" s="202"/>
      <c r="PQH5" s="202"/>
      <c r="PQI5" s="203"/>
      <c r="PQJ5" s="201"/>
      <c r="PQK5" s="201"/>
      <c r="PQL5" s="205"/>
      <c r="PQM5" s="206"/>
      <c r="PQN5" s="206"/>
      <c r="PQO5" s="202"/>
      <c r="PQP5" s="202"/>
      <c r="PQQ5" s="203"/>
      <c r="PQR5" s="201"/>
      <c r="PQS5" s="201"/>
      <c r="PQT5" s="205"/>
      <c r="PQU5" s="206"/>
      <c r="PQV5" s="206"/>
      <c r="PQW5" s="202"/>
      <c r="PQX5" s="202"/>
      <c r="PQY5" s="203"/>
      <c r="PQZ5" s="201"/>
      <c r="PRA5" s="201"/>
      <c r="PRB5" s="205"/>
      <c r="PRC5" s="206"/>
      <c r="PRD5" s="206"/>
      <c r="PRE5" s="202"/>
      <c r="PRF5" s="202"/>
      <c r="PRG5" s="203"/>
      <c r="PRH5" s="201"/>
      <c r="PRI5" s="201"/>
      <c r="PRJ5" s="205"/>
      <c r="PRK5" s="206"/>
      <c r="PRL5" s="206"/>
      <c r="PRM5" s="202"/>
      <c r="PRN5" s="202"/>
      <c r="PRO5" s="203"/>
      <c r="PRP5" s="201"/>
      <c r="PRQ5" s="201"/>
      <c r="PRR5" s="205"/>
      <c r="PRS5" s="206"/>
      <c r="PRT5" s="206"/>
      <c r="PRU5" s="202"/>
      <c r="PRV5" s="202"/>
      <c r="PRW5" s="203"/>
      <c r="PRX5" s="201"/>
      <c r="PRY5" s="201"/>
      <c r="PRZ5" s="205"/>
      <c r="PSA5" s="206"/>
      <c r="PSB5" s="206"/>
      <c r="PSC5" s="202"/>
      <c r="PSD5" s="202"/>
      <c r="PSE5" s="203"/>
      <c r="PSF5" s="201"/>
      <c r="PSG5" s="201"/>
      <c r="PSH5" s="205"/>
      <c r="PSI5" s="206"/>
      <c r="PSJ5" s="206"/>
      <c r="PSK5" s="202"/>
      <c r="PSL5" s="202"/>
      <c r="PSM5" s="203"/>
      <c r="PSN5" s="201"/>
      <c r="PSO5" s="201"/>
      <c r="PSP5" s="205"/>
      <c r="PSQ5" s="206"/>
      <c r="PSR5" s="206"/>
      <c r="PSS5" s="202"/>
      <c r="PST5" s="202"/>
      <c r="PSU5" s="203"/>
      <c r="PSV5" s="201"/>
      <c r="PSW5" s="201"/>
      <c r="PSX5" s="205"/>
      <c r="PSY5" s="206"/>
      <c r="PSZ5" s="206"/>
      <c r="PTA5" s="202"/>
      <c r="PTB5" s="202"/>
      <c r="PTC5" s="203"/>
      <c r="PTD5" s="201"/>
      <c r="PTE5" s="201"/>
      <c r="PTF5" s="205"/>
      <c r="PTG5" s="206"/>
      <c r="PTH5" s="206"/>
      <c r="PTI5" s="202"/>
      <c r="PTJ5" s="202"/>
      <c r="PTK5" s="203"/>
      <c r="PTL5" s="201"/>
      <c r="PTM5" s="201"/>
      <c r="PTN5" s="205"/>
      <c r="PTO5" s="206"/>
      <c r="PTP5" s="206"/>
      <c r="PTQ5" s="202"/>
      <c r="PTR5" s="202"/>
      <c r="PTS5" s="203"/>
      <c r="PTT5" s="201"/>
      <c r="PTU5" s="201"/>
      <c r="PTV5" s="205"/>
      <c r="PTW5" s="206"/>
      <c r="PTX5" s="206"/>
      <c r="PTY5" s="202"/>
      <c r="PTZ5" s="202"/>
      <c r="PUA5" s="203"/>
      <c r="PUB5" s="201"/>
      <c r="PUC5" s="201"/>
      <c r="PUD5" s="205"/>
      <c r="PUE5" s="206"/>
      <c r="PUF5" s="206"/>
      <c r="PUG5" s="202"/>
      <c r="PUH5" s="202"/>
      <c r="PUI5" s="203"/>
      <c r="PUJ5" s="201"/>
      <c r="PUK5" s="201"/>
      <c r="PUL5" s="205"/>
      <c r="PUM5" s="206"/>
      <c r="PUN5" s="206"/>
      <c r="PUO5" s="202"/>
      <c r="PUP5" s="202"/>
      <c r="PUQ5" s="203"/>
      <c r="PUR5" s="201"/>
      <c r="PUS5" s="201"/>
      <c r="PUT5" s="205"/>
      <c r="PUU5" s="206"/>
      <c r="PUV5" s="206"/>
      <c r="PUW5" s="202"/>
      <c r="PUX5" s="202"/>
      <c r="PUY5" s="203"/>
      <c r="PUZ5" s="201"/>
      <c r="PVA5" s="201"/>
      <c r="PVB5" s="205"/>
      <c r="PVC5" s="206"/>
      <c r="PVD5" s="206"/>
      <c r="PVE5" s="202"/>
      <c r="PVF5" s="202"/>
      <c r="PVG5" s="203"/>
      <c r="PVH5" s="201"/>
      <c r="PVI5" s="201"/>
      <c r="PVJ5" s="205"/>
      <c r="PVK5" s="206"/>
      <c r="PVL5" s="206"/>
      <c r="PVM5" s="202"/>
      <c r="PVN5" s="202"/>
      <c r="PVO5" s="203"/>
      <c r="PVP5" s="201"/>
      <c r="PVQ5" s="201"/>
      <c r="PVR5" s="205"/>
      <c r="PVS5" s="206"/>
      <c r="PVT5" s="206"/>
      <c r="PVU5" s="202"/>
      <c r="PVV5" s="202"/>
      <c r="PVW5" s="203"/>
      <c r="PVX5" s="201"/>
      <c r="PVY5" s="201"/>
      <c r="PVZ5" s="205"/>
      <c r="PWA5" s="206"/>
      <c r="PWB5" s="206"/>
      <c r="PWC5" s="202"/>
      <c r="PWD5" s="202"/>
      <c r="PWE5" s="203"/>
      <c r="PWF5" s="201"/>
      <c r="PWG5" s="201"/>
      <c r="PWH5" s="205"/>
      <c r="PWI5" s="206"/>
      <c r="PWJ5" s="206"/>
      <c r="PWK5" s="202"/>
      <c r="PWL5" s="202"/>
      <c r="PWM5" s="203"/>
      <c r="PWN5" s="201"/>
      <c r="PWO5" s="201"/>
      <c r="PWP5" s="205"/>
      <c r="PWQ5" s="206"/>
      <c r="PWR5" s="206"/>
      <c r="PWS5" s="202"/>
      <c r="PWT5" s="202"/>
      <c r="PWU5" s="203"/>
      <c r="PWV5" s="201"/>
      <c r="PWW5" s="201"/>
      <c r="PWX5" s="205"/>
      <c r="PWY5" s="206"/>
      <c r="PWZ5" s="206"/>
      <c r="PXA5" s="202"/>
      <c r="PXB5" s="202"/>
      <c r="PXC5" s="203"/>
      <c r="PXD5" s="201"/>
      <c r="PXE5" s="201"/>
      <c r="PXF5" s="205"/>
      <c r="PXG5" s="206"/>
      <c r="PXH5" s="206"/>
      <c r="PXI5" s="202"/>
      <c r="PXJ5" s="202"/>
      <c r="PXK5" s="203"/>
      <c r="PXL5" s="201"/>
      <c r="PXM5" s="201"/>
      <c r="PXN5" s="205"/>
      <c r="PXO5" s="206"/>
      <c r="PXP5" s="206"/>
      <c r="PXQ5" s="202"/>
      <c r="PXR5" s="202"/>
      <c r="PXS5" s="203"/>
      <c r="PXT5" s="201"/>
      <c r="PXU5" s="201"/>
      <c r="PXV5" s="205"/>
      <c r="PXW5" s="206"/>
      <c r="PXX5" s="206"/>
      <c r="PXY5" s="202"/>
      <c r="PXZ5" s="202"/>
      <c r="PYA5" s="203"/>
      <c r="PYB5" s="201"/>
      <c r="PYC5" s="201"/>
      <c r="PYD5" s="205"/>
      <c r="PYE5" s="206"/>
      <c r="PYF5" s="206"/>
      <c r="PYG5" s="202"/>
      <c r="PYH5" s="202"/>
      <c r="PYI5" s="203"/>
      <c r="PYJ5" s="201"/>
      <c r="PYK5" s="201"/>
      <c r="PYL5" s="205"/>
      <c r="PYM5" s="206"/>
      <c r="PYN5" s="206"/>
      <c r="PYO5" s="202"/>
      <c r="PYP5" s="202"/>
      <c r="PYQ5" s="203"/>
      <c r="PYR5" s="201"/>
      <c r="PYS5" s="201"/>
      <c r="PYT5" s="205"/>
      <c r="PYU5" s="206"/>
      <c r="PYV5" s="206"/>
      <c r="PYW5" s="202"/>
      <c r="PYX5" s="202"/>
      <c r="PYY5" s="203"/>
      <c r="PYZ5" s="201"/>
      <c r="PZA5" s="201"/>
      <c r="PZB5" s="205"/>
      <c r="PZC5" s="206"/>
      <c r="PZD5" s="206"/>
      <c r="PZE5" s="202"/>
      <c r="PZF5" s="202"/>
      <c r="PZG5" s="203"/>
      <c r="PZH5" s="201"/>
      <c r="PZI5" s="201"/>
      <c r="PZJ5" s="205"/>
      <c r="PZK5" s="206"/>
      <c r="PZL5" s="206"/>
      <c r="PZM5" s="202"/>
      <c r="PZN5" s="202"/>
      <c r="PZO5" s="203"/>
      <c r="PZP5" s="201"/>
      <c r="PZQ5" s="201"/>
      <c r="PZR5" s="205"/>
      <c r="PZS5" s="206"/>
      <c r="PZT5" s="206"/>
      <c r="PZU5" s="202"/>
      <c r="PZV5" s="202"/>
      <c r="PZW5" s="203"/>
      <c r="PZX5" s="201"/>
      <c r="PZY5" s="201"/>
      <c r="PZZ5" s="205"/>
      <c r="QAA5" s="206"/>
      <c r="QAB5" s="206"/>
      <c r="QAC5" s="202"/>
      <c r="QAD5" s="202"/>
      <c r="QAE5" s="203"/>
      <c r="QAF5" s="201"/>
      <c r="QAG5" s="201"/>
      <c r="QAH5" s="205"/>
      <c r="QAI5" s="206"/>
      <c r="QAJ5" s="206"/>
      <c r="QAK5" s="202"/>
      <c r="QAL5" s="202"/>
      <c r="QAM5" s="203"/>
      <c r="QAN5" s="201"/>
      <c r="QAO5" s="201"/>
      <c r="QAP5" s="205"/>
      <c r="QAQ5" s="206"/>
      <c r="QAR5" s="206"/>
      <c r="QAS5" s="202"/>
      <c r="QAT5" s="202"/>
      <c r="QAU5" s="203"/>
      <c r="QAV5" s="201"/>
      <c r="QAW5" s="201"/>
      <c r="QAX5" s="205"/>
      <c r="QAY5" s="206"/>
      <c r="QAZ5" s="206"/>
      <c r="QBA5" s="202"/>
      <c r="QBB5" s="202"/>
      <c r="QBC5" s="203"/>
      <c r="QBD5" s="201"/>
      <c r="QBE5" s="201"/>
      <c r="QBF5" s="205"/>
      <c r="QBG5" s="206"/>
      <c r="QBH5" s="206"/>
      <c r="QBI5" s="202"/>
      <c r="QBJ5" s="202"/>
      <c r="QBK5" s="203"/>
      <c r="QBL5" s="201"/>
      <c r="QBM5" s="201"/>
      <c r="QBN5" s="205"/>
      <c r="QBO5" s="206"/>
      <c r="QBP5" s="206"/>
      <c r="QBQ5" s="202"/>
      <c r="QBR5" s="202"/>
      <c r="QBS5" s="203"/>
      <c r="QBT5" s="201"/>
      <c r="QBU5" s="201"/>
      <c r="QBV5" s="205"/>
      <c r="QBW5" s="206"/>
      <c r="QBX5" s="206"/>
      <c r="QBY5" s="202"/>
      <c r="QBZ5" s="202"/>
      <c r="QCA5" s="203"/>
      <c r="QCB5" s="201"/>
      <c r="QCC5" s="201"/>
      <c r="QCD5" s="205"/>
      <c r="QCE5" s="206"/>
      <c r="QCF5" s="206"/>
      <c r="QCG5" s="202"/>
      <c r="QCH5" s="202"/>
      <c r="QCI5" s="203"/>
      <c r="QCJ5" s="201"/>
      <c r="QCK5" s="201"/>
      <c r="QCL5" s="205"/>
      <c r="QCM5" s="206"/>
      <c r="QCN5" s="206"/>
      <c r="QCO5" s="202"/>
      <c r="QCP5" s="202"/>
      <c r="QCQ5" s="203"/>
      <c r="QCR5" s="201"/>
      <c r="QCS5" s="201"/>
      <c r="QCT5" s="205"/>
      <c r="QCU5" s="206"/>
      <c r="QCV5" s="206"/>
      <c r="QCW5" s="202"/>
      <c r="QCX5" s="202"/>
      <c r="QCY5" s="203"/>
      <c r="QCZ5" s="201"/>
      <c r="QDA5" s="201"/>
      <c r="QDB5" s="205"/>
      <c r="QDC5" s="206"/>
      <c r="QDD5" s="206"/>
      <c r="QDE5" s="202"/>
      <c r="QDF5" s="202"/>
      <c r="QDG5" s="203"/>
      <c r="QDH5" s="201"/>
      <c r="QDI5" s="201"/>
      <c r="QDJ5" s="205"/>
      <c r="QDK5" s="206"/>
      <c r="QDL5" s="206"/>
      <c r="QDM5" s="202"/>
      <c r="QDN5" s="202"/>
      <c r="QDO5" s="203"/>
      <c r="QDP5" s="201"/>
      <c r="QDQ5" s="201"/>
      <c r="QDR5" s="205"/>
      <c r="QDS5" s="206"/>
      <c r="QDT5" s="206"/>
      <c r="QDU5" s="202"/>
      <c r="QDV5" s="202"/>
      <c r="QDW5" s="203"/>
      <c r="QDX5" s="201"/>
      <c r="QDY5" s="201"/>
      <c r="QDZ5" s="205"/>
      <c r="QEA5" s="206"/>
      <c r="QEB5" s="206"/>
      <c r="QEC5" s="202"/>
      <c r="QED5" s="202"/>
      <c r="QEE5" s="203"/>
      <c r="QEF5" s="201"/>
      <c r="QEG5" s="201"/>
      <c r="QEH5" s="205"/>
      <c r="QEI5" s="206"/>
      <c r="QEJ5" s="206"/>
      <c r="QEK5" s="202"/>
      <c r="QEL5" s="202"/>
      <c r="QEM5" s="203"/>
      <c r="QEN5" s="201"/>
      <c r="QEO5" s="201"/>
      <c r="QEP5" s="205"/>
      <c r="QEQ5" s="206"/>
      <c r="QER5" s="206"/>
      <c r="QES5" s="202"/>
      <c r="QET5" s="202"/>
      <c r="QEU5" s="203"/>
      <c r="QEV5" s="201"/>
      <c r="QEW5" s="201"/>
      <c r="QEX5" s="205"/>
      <c r="QEY5" s="206"/>
      <c r="QEZ5" s="206"/>
      <c r="QFA5" s="202"/>
      <c r="QFB5" s="202"/>
      <c r="QFC5" s="203"/>
      <c r="QFD5" s="201"/>
      <c r="QFE5" s="201"/>
      <c r="QFF5" s="205"/>
      <c r="QFG5" s="206"/>
      <c r="QFH5" s="206"/>
      <c r="QFI5" s="202"/>
      <c r="QFJ5" s="202"/>
      <c r="QFK5" s="203"/>
      <c r="QFL5" s="201"/>
      <c r="QFM5" s="201"/>
      <c r="QFN5" s="205"/>
      <c r="QFO5" s="206"/>
      <c r="QFP5" s="206"/>
      <c r="QFQ5" s="202"/>
      <c r="QFR5" s="202"/>
      <c r="QFS5" s="203"/>
      <c r="QFT5" s="201"/>
      <c r="QFU5" s="201"/>
      <c r="QFV5" s="205"/>
      <c r="QFW5" s="206"/>
      <c r="QFX5" s="206"/>
      <c r="QFY5" s="202"/>
      <c r="QFZ5" s="202"/>
      <c r="QGA5" s="203"/>
      <c r="QGB5" s="201"/>
      <c r="QGC5" s="201"/>
      <c r="QGD5" s="205"/>
      <c r="QGE5" s="206"/>
      <c r="QGF5" s="206"/>
      <c r="QGG5" s="202"/>
      <c r="QGH5" s="202"/>
      <c r="QGI5" s="203"/>
      <c r="QGJ5" s="201"/>
      <c r="QGK5" s="201"/>
      <c r="QGL5" s="205"/>
      <c r="QGM5" s="206"/>
      <c r="QGN5" s="206"/>
      <c r="QGO5" s="202"/>
      <c r="QGP5" s="202"/>
      <c r="QGQ5" s="203"/>
      <c r="QGR5" s="201"/>
      <c r="QGS5" s="201"/>
      <c r="QGT5" s="205"/>
      <c r="QGU5" s="206"/>
      <c r="QGV5" s="206"/>
      <c r="QGW5" s="202"/>
      <c r="QGX5" s="202"/>
      <c r="QGY5" s="203"/>
      <c r="QGZ5" s="201"/>
      <c r="QHA5" s="201"/>
      <c r="QHB5" s="205"/>
      <c r="QHC5" s="206"/>
      <c r="QHD5" s="206"/>
      <c r="QHE5" s="202"/>
      <c r="QHF5" s="202"/>
      <c r="QHG5" s="203"/>
      <c r="QHH5" s="201"/>
      <c r="QHI5" s="201"/>
      <c r="QHJ5" s="205"/>
      <c r="QHK5" s="206"/>
      <c r="QHL5" s="206"/>
      <c r="QHM5" s="202"/>
      <c r="QHN5" s="202"/>
      <c r="QHO5" s="203"/>
      <c r="QHP5" s="201"/>
      <c r="QHQ5" s="201"/>
      <c r="QHR5" s="205"/>
      <c r="QHS5" s="206"/>
      <c r="QHT5" s="206"/>
      <c r="QHU5" s="202"/>
      <c r="QHV5" s="202"/>
      <c r="QHW5" s="203"/>
      <c r="QHX5" s="201"/>
      <c r="QHY5" s="201"/>
      <c r="QHZ5" s="205"/>
      <c r="QIA5" s="206"/>
      <c r="QIB5" s="206"/>
      <c r="QIC5" s="202"/>
      <c r="QID5" s="202"/>
      <c r="QIE5" s="203"/>
      <c r="QIF5" s="201"/>
      <c r="QIG5" s="201"/>
      <c r="QIH5" s="205"/>
      <c r="QII5" s="206"/>
      <c r="QIJ5" s="206"/>
      <c r="QIK5" s="202"/>
      <c r="QIL5" s="202"/>
      <c r="QIM5" s="203"/>
      <c r="QIN5" s="201"/>
      <c r="QIO5" s="201"/>
      <c r="QIP5" s="205"/>
      <c r="QIQ5" s="206"/>
      <c r="QIR5" s="206"/>
      <c r="QIS5" s="202"/>
      <c r="QIT5" s="202"/>
      <c r="QIU5" s="203"/>
      <c r="QIV5" s="201"/>
      <c r="QIW5" s="201"/>
      <c r="QIX5" s="205"/>
      <c r="QIY5" s="206"/>
      <c r="QIZ5" s="206"/>
      <c r="QJA5" s="202"/>
      <c r="QJB5" s="202"/>
      <c r="QJC5" s="203"/>
      <c r="QJD5" s="201"/>
      <c r="QJE5" s="201"/>
      <c r="QJF5" s="205"/>
      <c r="QJG5" s="206"/>
      <c r="QJH5" s="206"/>
      <c r="QJI5" s="202"/>
      <c r="QJJ5" s="202"/>
      <c r="QJK5" s="203"/>
      <c r="QJL5" s="201"/>
      <c r="QJM5" s="201"/>
      <c r="QJN5" s="205"/>
      <c r="QJO5" s="206"/>
      <c r="QJP5" s="206"/>
      <c r="QJQ5" s="202"/>
      <c r="QJR5" s="202"/>
      <c r="QJS5" s="203"/>
      <c r="QJT5" s="201"/>
      <c r="QJU5" s="201"/>
      <c r="QJV5" s="205"/>
      <c r="QJW5" s="206"/>
      <c r="QJX5" s="206"/>
      <c r="QJY5" s="202"/>
      <c r="QJZ5" s="202"/>
      <c r="QKA5" s="203"/>
      <c r="QKB5" s="201"/>
      <c r="QKC5" s="201"/>
      <c r="QKD5" s="205"/>
      <c r="QKE5" s="206"/>
      <c r="QKF5" s="206"/>
      <c r="QKG5" s="202"/>
      <c r="QKH5" s="202"/>
      <c r="QKI5" s="203"/>
      <c r="QKJ5" s="201"/>
      <c r="QKK5" s="201"/>
      <c r="QKL5" s="205"/>
      <c r="QKM5" s="206"/>
      <c r="QKN5" s="206"/>
      <c r="QKO5" s="202"/>
      <c r="QKP5" s="202"/>
      <c r="QKQ5" s="203"/>
      <c r="QKR5" s="201"/>
      <c r="QKS5" s="201"/>
      <c r="QKT5" s="205"/>
      <c r="QKU5" s="206"/>
      <c r="QKV5" s="206"/>
      <c r="QKW5" s="202"/>
      <c r="QKX5" s="202"/>
      <c r="QKY5" s="203"/>
      <c r="QKZ5" s="201"/>
      <c r="QLA5" s="201"/>
      <c r="QLB5" s="205"/>
      <c r="QLC5" s="206"/>
      <c r="QLD5" s="206"/>
      <c r="QLE5" s="202"/>
      <c r="QLF5" s="202"/>
      <c r="QLG5" s="203"/>
      <c r="QLH5" s="201"/>
      <c r="QLI5" s="201"/>
      <c r="QLJ5" s="205"/>
      <c r="QLK5" s="206"/>
      <c r="QLL5" s="206"/>
      <c r="QLM5" s="202"/>
      <c r="QLN5" s="202"/>
      <c r="QLO5" s="203"/>
      <c r="QLP5" s="201"/>
      <c r="QLQ5" s="201"/>
      <c r="QLR5" s="205"/>
      <c r="QLS5" s="206"/>
      <c r="QLT5" s="206"/>
      <c r="QLU5" s="202"/>
      <c r="QLV5" s="202"/>
      <c r="QLW5" s="203"/>
      <c r="QLX5" s="201"/>
      <c r="QLY5" s="201"/>
      <c r="QLZ5" s="205"/>
      <c r="QMA5" s="206"/>
      <c r="QMB5" s="206"/>
      <c r="QMC5" s="202"/>
      <c r="QMD5" s="202"/>
      <c r="QME5" s="203"/>
      <c r="QMF5" s="201"/>
      <c r="QMG5" s="201"/>
      <c r="QMH5" s="205"/>
      <c r="QMI5" s="206"/>
      <c r="QMJ5" s="206"/>
      <c r="QMK5" s="202"/>
      <c r="QML5" s="202"/>
      <c r="QMM5" s="203"/>
      <c r="QMN5" s="201"/>
      <c r="QMO5" s="201"/>
      <c r="QMP5" s="205"/>
      <c r="QMQ5" s="206"/>
      <c r="QMR5" s="206"/>
      <c r="QMS5" s="202"/>
      <c r="QMT5" s="202"/>
      <c r="QMU5" s="203"/>
      <c r="QMV5" s="201"/>
      <c r="QMW5" s="201"/>
      <c r="QMX5" s="205"/>
      <c r="QMY5" s="206"/>
      <c r="QMZ5" s="206"/>
      <c r="QNA5" s="202"/>
      <c r="QNB5" s="202"/>
      <c r="QNC5" s="203"/>
      <c r="QND5" s="201"/>
      <c r="QNE5" s="201"/>
      <c r="QNF5" s="205"/>
      <c r="QNG5" s="206"/>
      <c r="QNH5" s="206"/>
      <c r="QNI5" s="202"/>
      <c r="QNJ5" s="202"/>
      <c r="QNK5" s="203"/>
      <c r="QNL5" s="201"/>
      <c r="QNM5" s="201"/>
      <c r="QNN5" s="205"/>
      <c r="QNO5" s="206"/>
      <c r="QNP5" s="206"/>
      <c r="QNQ5" s="202"/>
      <c r="QNR5" s="202"/>
      <c r="QNS5" s="203"/>
      <c r="QNT5" s="201"/>
      <c r="QNU5" s="201"/>
      <c r="QNV5" s="205"/>
      <c r="QNW5" s="206"/>
      <c r="QNX5" s="206"/>
      <c r="QNY5" s="202"/>
      <c r="QNZ5" s="202"/>
      <c r="QOA5" s="203"/>
      <c r="QOB5" s="201"/>
      <c r="QOC5" s="201"/>
      <c r="QOD5" s="205"/>
      <c r="QOE5" s="206"/>
      <c r="QOF5" s="206"/>
      <c r="QOG5" s="202"/>
      <c r="QOH5" s="202"/>
      <c r="QOI5" s="203"/>
      <c r="QOJ5" s="201"/>
      <c r="QOK5" s="201"/>
      <c r="QOL5" s="205"/>
      <c r="QOM5" s="206"/>
      <c r="QON5" s="206"/>
      <c r="QOO5" s="202"/>
      <c r="QOP5" s="202"/>
      <c r="QOQ5" s="203"/>
      <c r="QOR5" s="201"/>
      <c r="QOS5" s="201"/>
      <c r="QOT5" s="205"/>
      <c r="QOU5" s="206"/>
      <c r="QOV5" s="206"/>
      <c r="QOW5" s="202"/>
      <c r="QOX5" s="202"/>
      <c r="QOY5" s="203"/>
      <c r="QOZ5" s="201"/>
      <c r="QPA5" s="201"/>
      <c r="QPB5" s="205"/>
      <c r="QPC5" s="206"/>
      <c r="QPD5" s="206"/>
      <c r="QPE5" s="202"/>
      <c r="QPF5" s="202"/>
      <c r="QPG5" s="203"/>
      <c r="QPH5" s="201"/>
      <c r="QPI5" s="201"/>
      <c r="QPJ5" s="205"/>
      <c r="QPK5" s="206"/>
      <c r="QPL5" s="206"/>
      <c r="QPM5" s="202"/>
      <c r="QPN5" s="202"/>
      <c r="QPO5" s="203"/>
      <c r="QPP5" s="201"/>
      <c r="QPQ5" s="201"/>
      <c r="QPR5" s="205"/>
      <c r="QPS5" s="206"/>
      <c r="QPT5" s="206"/>
      <c r="QPU5" s="202"/>
      <c r="QPV5" s="202"/>
      <c r="QPW5" s="203"/>
      <c r="QPX5" s="201"/>
      <c r="QPY5" s="201"/>
      <c r="QPZ5" s="205"/>
      <c r="QQA5" s="206"/>
      <c r="QQB5" s="206"/>
      <c r="QQC5" s="202"/>
      <c r="QQD5" s="202"/>
      <c r="QQE5" s="203"/>
      <c r="QQF5" s="201"/>
      <c r="QQG5" s="201"/>
      <c r="QQH5" s="205"/>
      <c r="QQI5" s="206"/>
      <c r="QQJ5" s="206"/>
      <c r="QQK5" s="202"/>
      <c r="QQL5" s="202"/>
      <c r="QQM5" s="203"/>
      <c r="QQN5" s="201"/>
      <c r="QQO5" s="201"/>
      <c r="QQP5" s="205"/>
      <c r="QQQ5" s="206"/>
      <c r="QQR5" s="206"/>
      <c r="QQS5" s="202"/>
      <c r="QQT5" s="202"/>
      <c r="QQU5" s="203"/>
      <c r="QQV5" s="201"/>
      <c r="QQW5" s="201"/>
      <c r="QQX5" s="205"/>
      <c r="QQY5" s="206"/>
      <c r="QQZ5" s="206"/>
      <c r="QRA5" s="202"/>
      <c r="QRB5" s="202"/>
      <c r="QRC5" s="203"/>
      <c r="QRD5" s="201"/>
      <c r="QRE5" s="201"/>
      <c r="QRF5" s="205"/>
      <c r="QRG5" s="206"/>
      <c r="QRH5" s="206"/>
      <c r="QRI5" s="202"/>
      <c r="QRJ5" s="202"/>
      <c r="QRK5" s="203"/>
      <c r="QRL5" s="201"/>
      <c r="QRM5" s="201"/>
      <c r="QRN5" s="205"/>
      <c r="QRO5" s="206"/>
      <c r="QRP5" s="206"/>
      <c r="QRQ5" s="202"/>
      <c r="QRR5" s="202"/>
      <c r="QRS5" s="203"/>
      <c r="QRT5" s="201"/>
      <c r="QRU5" s="201"/>
      <c r="QRV5" s="205"/>
      <c r="QRW5" s="206"/>
      <c r="QRX5" s="206"/>
      <c r="QRY5" s="202"/>
      <c r="QRZ5" s="202"/>
      <c r="QSA5" s="203"/>
      <c r="QSB5" s="201"/>
      <c r="QSC5" s="201"/>
      <c r="QSD5" s="205"/>
      <c r="QSE5" s="206"/>
      <c r="QSF5" s="206"/>
      <c r="QSG5" s="202"/>
      <c r="QSH5" s="202"/>
      <c r="QSI5" s="203"/>
      <c r="QSJ5" s="201"/>
      <c r="QSK5" s="201"/>
      <c r="QSL5" s="205"/>
      <c r="QSM5" s="206"/>
      <c r="QSN5" s="206"/>
      <c r="QSO5" s="202"/>
      <c r="QSP5" s="202"/>
      <c r="QSQ5" s="203"/>
      <c r="QSR5" s="201"/>
      <c r="QSS5" s="201"/>
      <c r="QST5" s="205"/>
      <c r="QSU5" s="206"/>
      <c r="QSV5" s="206"/>
      <c r="QSW5" s="202"/>
      <c r="QSX5" s="202"/>
      <c r="QSY5" s="203"/>
      <c r="QSZ5" s="201"/>
      <c r="QTA5" s="201"/>
      <c r="QTB5" s="205"/>
      <c r="QTC5" s="206"/>
      <c r="QTD5" s="206"/>
      <c r="QTE5" s="202"/>
      <c r="QTF5" s="202"/>
      <c r="QTG5" s="203"/>
      <c r="QTH5" s="201"/>
      <c r="QTI5" s="201"/>
      <c r="QTJ5" s="205"/>
      <c r="QTK5" s="206"/>
      <c r="QTL5" s="206"/>
      <c r="QTM5" s="202"/>
      <c r="QTN5" s="202"/>
      <c r="QTO5" s="203"/>
      <c r="QTP5" s="201"/>
      <c r="QTQ5" s="201"/>
      <c r="QTR5" s="205"/>
      <c r="QTS5" s="206"/>
      <c r="QTT5" s="206"/>
      <c r="QTU5" s="202"/>
      <c r="QTV5" s="202"/>
      <c r="QTW5" s="203"/>
      <c r="QTX5" s="201"/>
      <c r="QTY5" s="201"/>
      <c r="QTZ5" s="205"/>
      <c r="QUA5" s="206"/>
      <c r="QUB5" s="206"/>
      <c r="QUC5" s="202"/>
      <c r="QUD5" s="202"/>
      <c r="QUE5" s="203"/>
      <c r="QUF5" s="201"/>
      <c r="QUG5" s="201"/>
      <c r="QUH5" s="205"/>
      <c r="QUI5" s="206"/>
      <c r="QUJ5" s="206"/>
      <c r="QUK5" s="202"/>
      <c r="QUL5" s="202"/>
      <c r="QUM5" s="203"/>
      <c r="QUN5" s="201"/>
      <c r="QUO5" s="201"/>
      <c r="QUP5" s="205"/>
      <c r="QUQ5" s="206"/>
      <c r="QUR5" s="206"/>
      <c r="QUS5" s="202"/>
      <c r="QUT5" s="202"/>
      <c r="QUU5" s="203"/>
      <c r="QUV5" s="201"/>
      <c r="QUW5" s="201"/>
      <c r="QUX5" s="205"/>
      <c r="QUY5" s="206"/>
      <c r="QUZ5" s="206"/>
      <c r="QVA5" s="202"/>
      <c r="QVB5" s="202"/>
      <c r="QVC5" s="203"/>
      <c r="QVD5" s="201"/>
      <c r="QVE5" s="201"/>
      <c r="QVF5" s="205"/>
      <c r="QVG5" s="206"/>
      <c r="QVH5" s="206"/>
      <c r="QVI5" s="202"/>
      <c r="QVJ5" s="202"/>
      <c r="QVK5" s="203"/>
      <c r="QVL5" s="201"/>
      <c r="QVM5" s="201"/>
      <c r="QVN5" s="205"/>
      <c r="QVO5" s="206"/>
      <c r="QVP5" s="206"/>
      <c r="QVQ5" s="202"/>
      <c r="QVR5" s="202"/>
      <c r="QVS5" s="203"/>
      <c r="QVT5" s="201"/>
      <c r="QVU5" s="201"/>
      <c r="QVV5" s="205"/>
      <c r="QVW5" s="206"/>
      <c r="QVX5" s="206"/>
      <c r="QVY5" s="202"/>
      <c r="QVZ5" s="202"/>
      <c r="QWA5" s="203"/>
      <c r="QWB5" s="201"/>
      <c r="QWC5" s="201"/>
      <c r="QWD5" s="205"/>
      <c r="QWE5" s="206"/>
      <c r="QWF5" s="206"/>
      <c r="QWG5" s="202"/>
      <c r="QWH5" s="202"/>
      <c r="QWI5" s="203"/>
      <c r="QWJ5" s="201"/>
      <c r="QWK5" s="201"/>
      <c r="QWL5" s="205"/>
      <c r="QWM5" s="206"/>
      <c r="QWN5" s="206"/>
      <c r="QWO5" s="202"/>
      <c r="QWP5" s="202"/>
      <c r="QWQ5" s="203"/>
      <c r="QWR5" s="201"/>
      <c r="QWS5" s="201"/>
      <c r="QWT5" s="205"/>
      <c r="QWU5" s="206"/>
      <c r="QWV5" s="206"/>
      <c r="QWW5" s="202"/>
      <c r="QWX5" s="202"/>
      <c r="QWY5" s="203"/>
      <c r="QWZ5" s="201"/>
      <c r="QXA5" s="201"/>
      <c r="QXB5" s="205"/>
      <c r="QXC5" s="206"/>
      <c r="QXD5" s="206"/>
      <c r="QXE5" s="202"/>
      <c r="QXF5" s="202"/>
      <c r="QXG5" s="203"/>
      <c r="QXH5" s="201"/>
      <c r="QXI5" s="201"/>
      <c r="QXJ5" s="205"/>
      <c r="QXK5" s="206"/>
      <c r="QXL5" s="206"/>
      <c r="QXM5" s="202"/>
      <c r="QXN5" s="202"/>
      <c r="QXO5" s="203"/>
      <c r="QXP5" s="201"/>
      <c r="QXQ5" s="201"/>
      <c r="QXR5" s="205"/>
      <c r="QXS5" s="206"/>
      <c r="QXT5" s="206"/>
      <c r="QXU5" s="202"/>
      <c r="QXV5" s="202"/>
      <c r="QXW5" s="203"/>
      <c r="QXX5" s="201"/>
      <c r="QXY5" s="201"/>
      <c r="QXZ5" s="205"/>
      <c r="QYA5" s="206"/>
      <c r="QYB5" s="206"/>
      <c r="QYC5" s="202"/>
      <c r="QYD5" s="202"/>
      <c r="QYE5" s="203"/>
      <c r="QYF5" s="201"/>
      <c r="QYG5" s="201"/>
      <c r="QYH5" s="205"/>
      <c r="QYI5" s="206"/>
      <c r="QYJ5" s="206"/>
      <c r="QYK5" s="202"/>
      <c r="QYL5" s="202"/>
      <c r="QYM5" s="203"/>
      <c r="QYN5" s="201"/>
      <c r="QYO5" s="201"/>
      <c r="QYP5" s="205"/>
      <c r="QYQ5" s="206"/>
      <c r="QYR5" s="206"/>
      <c r="QYS5" s="202"/>
      <c r="QYT5" s="202"/>
      <c r="QYU5" s="203"/>
      <c r="QYV5" s="201"/>
      <c r="QYW5" s="201"/>
      <c r="QYX5" s="205"/>
      <c r="QYY5" s="206"/>
      <c r="QYZ5" s="206"/>
      <c r="QZA5" s="202"/>
      <c r="QZB5" s="202"/>
      <c r="QZC5" s="203"/>
      <c r="QZD5" s="201"/>
      <c r="QZE5" s="201"/>
      <c r="QZF5" s="205"/>
      <c r="QZG5" s="206"/>
      <c r="QZH5" s="206"/>
      <c r="QZI5" s="202"/>
      <c r="QZJ5" s="202"/>
      <c r="QZK5" s="203"/>
      <c r="QZL5" s="201"/>
      <c r="QZM5" s="201"/>
      <c r="QZN5" s="205"/>
      <c r="QZO5" s="206"/>
      <c r="QZP5" s="206"/>
      <c r="QZQ5" s="202"/>
      <c r="QZR5" s="202"/>
      <c r="QZS5" s="203"/>
      <c r="QZT5" s="201"/>
      <c r="QZU5" s="201"/>
      <c r="QZV5" s="205"/>
      <c r="QZW5" s="206"/>
      <c r="QZX5" s="206"/>
      <c r="QZY5" s="202"/>
      <c r="QZZ5" s="202"/>
      <c r="RAA5" s="203"/>
      <c r="RAB5" s="201"/>
      <c r="RAC5" s="201"/>
      <c r="RAD5" s="205"/>
      <c r="RAE5" s="206"/>
      <c r="RAF5" s="206"/>
      <c r="RAG5" s="202"/>
      <c r="RAH5" s="202"/>
      <c r="RAI5" s="203"/>
      <c r="RAJ5" s="201"/>
      <c r="RAK5" s="201"/>
      <c r="RAL5" s="205"/>
      <c r="RAM5" s="206"/>
      <c r="RAN5" s="206"/>
      <c r="RAO5" s="202"/>
      <c r="RAP5" s="202"/>
      <c r="RAQ5" s="203"/>
      <c r="RAR5" s="201"/>
      <c r="RAS5" s="201"/>
      <c r="RAT5" s="205"/>
      <c r="RAU5" s="206"/>
      <c r="RAV5" s="206"/>
      <c r="RAW5" s="202"/>
      <c r="RAX5" s="202"/>
      <c r="RAY5" s="203"/>
      <c r="RAZ5" s="201"/>
      <c r="RBA5" s="201"/>
      <c r="RBB5" s="205"/>
      <c r="RBC5" s="206"/>
      <c r="RBD5" s="206"/>
      <c r="RBE5" s="202"/>
      <c r="RBF5" s="202"/>
      <c r="RBG5" s="203"/>
      <c r="RBH5" s="201"/>
      <c r="RBI5" s="201"/>
      <c r="RBJ5" s="205"/>
      <c r="RBK5" s="206"/>
      <c r="RBL5" s="206"/>
      <c r="RBM5" s="202"/>
      <c r="RBN5" s="202"/>
      <c r="RBO5" s="203"/>
      <c r="RBP5" s="201"/>
      <c r="RBQ5" s="201"/>
      <c r="RBR5" s="205"/>
      <c r="RBS5" s="206"/>
      <c r="RBT5" s="206"/>
      <c r="RBU5" s="202"/>
      <c r="RBV5" s="202"/>
      <c r="RBW5" s="203"/>
      <c r="RBX5" s="201"/>
      <c r="RBY5" s="201"/>
      <c r="RBZ5" s="205"/>
      <c r="RCA5" s="206"/>
      <c r="RCB5" s="206"/>
      <c r="RCC5" s="202"/>
      <c r="RCD5" s="202"/>
      <c r="RCE5" s="203"/>
      <c r="RCF5" s="201"/>
      <c r="RCG5" s="201"/>
      <c r="RCH5" s="205"/>
      <c r="RCI5" s="206"/>
      <c r="RCJ5" s="206"/>
      <c r="RCK5" s="202"/>
      <c r="RCL5" s="202"/>
      <c r="RCM5" s="203"/>
      <c r="RCN5" s="201"/>
      <c r="RCO5" s="201"/>
      <c r="RCP5" s="205"/>
      <c r="RCQ5" s="206"/>
      <c r="RCR5" s="206"/>
      <c r="RCS5" s="202"/>
      <c r="RCT5" s="202"/>
      <c r="RCU5" s="203"/>
      <c r="RCV5" s="201"/>
      <c r="RCW5" s="201"/>
      <c r="RCX5" s="205"/>
      <c r="RCY5" s="206"/>
      <c r="RCZ5" s="206"/>
      <c r="RDA5" s="202"/>
      <c r="RDB5" s="202"/>
      <c r="RDC5" s="203"/>
      <c r="RDD5" s="201"/>
      <c r="RDE5" s="201"/>
      <c r="RDF5" s="205"/>
      <c r="RDG5" s="206"/>
      <c r="RDH5" s="206"/>
      <c r="RDI5" s="202"/>
      <c r="RDJ5" s="202"/>
      <c r="RDK5" s="203"/>
      <c r="RDL5" s="201"/>
      <c r="RDM5" s="201"/>
      <c r="RDN5" s="205"/>
      <c r="RDO5" s="206"/>
      <c r="RDP5" s="206"/>
      <c r="RDQ5" s="202"/>
      <c r="RDR5" s="202"/>
      <c r="RDS5" s="203"/>
      <c r="RDT5" s="201"/>
      <c r="RDU5" s="201"/>
      <c r="RDV5" s="205"/>
      <c r="RDW5" s="206"/>
      <c r="RDX5" s="206"/>
      <c r="RDY5" s="202"/>
      <c r="RDZ5" s="202"/>
      <c r="REA5" s="203"/>
      <c r="REB5" s="201"/>
      <c r="REC5" s="201"/>
      <c r="RED5" s="205"/>
      <c r="REE5" s="206"/>
      <c r="REF5" s="206"/>
      <c r="REG5" s="202"/>
      <c r="REH5" s="202"/>
      <c r="REI5" s="203"/>
      <c r="REJ5" s="201"/>
      <c r="REK5" s="201"/>
      <c r="REL5" s="205"/>
      <c r="REM5" s="206"/>
      <c r="REN5" s="206"/>
      <c r="REO5" s="202"/>
      <c r="REP5" s="202"/>
      <c r="REQ5" s="203"/>
      <c r="RER5" s="201"/>
      <c r="RES5" s="201"/>
      <c r="RET5" s="205"/>
      <c r="REU5" s="206"/>
      <c r="REV5" s="206"/>
      <c r="REW5" s="202"/>
      <c r="REX5" s="202"/>
      <c r="REY5" s="203"/>
      <c r="REZ5" s="201"/>
      <c r="RFA5" s="201"/>
      <c r="RFB5" s="205"/>
      <c r="RFC5" s="206"/>
      <c r="RFD5" s="206"/>
      <c r="RFE5" s="202"/>
      <c r="RFF5" s="202"/>
      <c r="RFG5" s="203"/>
      <c r="RFH5" s="201"/>
      <c r="RFI5" s="201"/>
      <c r="RFJ5" s="205"/>
      <c r="RFK5" s="206"/>
      <c r="RFL5" s="206"/>
      <c r="RFM5" s="202"/>
      <c r="RFN5" s="202"/>
      <c r="RFO5" s="203"/>
      <c r="RFP5" s="201"/>
      <c r="RFQ5" s="201"/>
      <c r="RFR5" s="205"/>
      <c r="RFS5" s="206"/>
      <c r="RFT5" s="206"/>
      <c r="RFU5" s="202"/>
      <c r="RFV5" s="202"/>
      <c r="RFW5" s="203"/>
      <c r="RFX5" s="201"/>
      <c r="RFY5" s="201"/>
      <c r="RFZ5" s="205"/>
      <c r="RGA5" s="206"/>
      <c r="RGB5" s="206"/>
      <c r="RGC5" s="202"/>
      <c r="RGD5" s="202"/>
      <c r="RGE5" s="203"/>
      <c r="RGF5" s="201"/>
      <c r="RGG5" s="201"/>
      <c r="RGH5" s="205"/>
      <c r="RGI5" s="206"/>
      <c r="RGJ5" s="206"/>
      <c r="RGK5" s="202"/>
      <c r="RGL5" s="202"/>
      <c r="RGM5" s="203"/>
      <c r="RGN5" s="201"/>
      <c r="RGO5" s="201"/>
      <c r="RGP5" s="205"/>
      <c r="RGQ5" s="206"/>
      <c r="RGR5" s="206"/>
      <c r="RGS5" s="202"/>
      <c r="RGT5" s="202"/>
      <c r="RGU5" s="203"/>
      <c r="RGV5" s="201"/>
      <c r="RGW5" s="201"/>
      <c r="RGX5" s="205"/>
      <c r="RGY5" s="206"/>
      <c r="RGZ5" s="206"/>
      <c r="RHA5" s="202"/>
      <c r="RHB5" s="202"/>
      <c r="RHC5" s="203"/>
      <c r="RHD5" s="201"/>
      <c r="RHE5" s="201"/>
      <c r="RHF5" s="205"/>
      <c r="RHG5" s="206"/>
      <c r="RHH5" s="206"/>
      <c r="RHI5" s="202"/>
      <c r="RHJ5" s="202"/>
      <c r="RHK5" s="203"/>
      <c r="RHL5" s="201"/>
      <c r="RHM5" s="201"/>
      <c r="RHN5" s="205"/>
      <c r="RHO5" s="206"/>
      <c r="RHP5" s="206"/>
      <c r="RHQ5" s="202"/>
      <c r="RHR5" s="202"/>
      <c r="RHS5" s="203"/>
      <c r="RHT5" s="201"/>
      <c r="RHU5" s="201"/>
      <c r="RHV5" s="205"/>
      <c r="RHW5" s="206"/>
      <c r="RHX5" s="206"/>
      <c r="RHY5" s="202"/>
      <c r="RHZ5" s="202"/>
      <c r="RIA5" s="203"/>
      <c r="RIB5" s="201"/>
      <c r="RIC5" s="201"/>
      <c r="RID5" s="205"/>
      <c r="RIE5" s="206"/>
      <c r="RIF5" s="206"/>
      <c r="RIG5" s="202"/>
      <c r="RIH5" s="202"/>
      <c r="RII5" s="203"/>
      <c r="RIJ5" s="201"/>
      <c r="RIK5" s="201"/>
      <c r="RIL5" s="205"/>
      <c r="RIM5" s="206"/>
      <c r="RIN5" s="206"/>
      <c r="RIO5" s="202"/>
      <c r="RIP5" s="202"/>
      <c r="RIQ5" s="203"/>
      <c r="RIR5" s="201"/>
      <c r="RIS5" s="201"/>
      <c r="RIT5" s="205"/>
      <c r="RIU5" s="206"/>
      <c r="RIV5" s="206"/>
      <c r="RIW5" s="202"/>
      <c r="RIX5" s="202"/>
      <c r="RIY5" s="203"/>
      <c r="RIZ5" s="201"/>
      <c r="RJA5" s="201"/>
      <c r="RJB5" s="205"/>
      <c r="RJC5" s="206"/>
      <c r="RJD5" s="206"/>
      <c r="RJE5" s="202"/>
      <c r="RJF5" s="202"/>
      <c r="RJG5" s="203"/>
      <c r="RJH5" s="201"/>
      <c r="RJI5" s="201"/>
      <c r="RJJ5" s="205"/>
      <c r="RJK5" s="206"/>
      <c r="RJL5" s="206"/>
      <c r="RJM5" s="202"/>
      <c r="RJN5" s="202"/>
      <c r="RJO5" s="203"/>
      <c r="RJP5" s="201"/>
      <c r="RJQ5" s="201"/>
      <c r="RJR5" s="205"/>
      <c r="RJS5" s="206"/>
      <c r="RJT5" s="206"/>
      <c r="RJU5" s="202"/>
      <c r="RJV5" s="202"/>
      <c r="RJW5" s="203"/>
      <c r="RJX5" s="201"/>
      <c r="RJY5" s="201"/>
      <c r="RJZ5" s="205"/>
      <c r="RKA5" s="206"/>
      <c r="RKB5" s="206"/>
      <c r="RKC5" s="202"/>
      <c r="RKD5" s="202"/>
      <c r="RKE5" s="203"/>
      <c r="RKF5" s="201"/>
      <c r="RKG5" s="201"/>
      <c r="RKH5" s="205"/>
      <c r="RKI5" s="206"/>
      <c r="RKJ5" s="206"/>
      <c r="RKK5" s="202"/>
      <c r="RKL5" s="202"/>
      <c r="RKM5" s="203"/>
      <c r="RKN5" s="201"/>
      <c r="RKO5" s="201"/>
      <c r="RKP5" s="205"/>
      <c r="RKQ5" s="206"/>
      <c r="RKR5" s="206"/>
      <c r="RKS5" s="202"/>
      <c r="RKT5" s="202"/>
      <c r="RKU5" s="203"/>
      <c r="RKV5" s="201"/>
      <c r="RKW5" s="201"/>
      <c r="RKX5" s="205"/>
      <c r="RKY5" s="206"/>
      <c r="RKZ5" s="206"/>
      <c r="RLA5" s="202"/>
      <c r="RLB5" s="202"/>
      <c r="RLC5" s="203"/>
      <c r="RLD5" s="201"/>
      <c r="RLE5" s="201"/>
      <c r="RLF5" s="205"/>
      <c r="RLG5" s="206"/>
      <c r="RLH5" s="206"/>
      <c r="RLI5" s="202"/>
      <c r="RLJ5" s="202"/>
      <c r="RLK5" s="203"/>
      <c r="RLL5" s="201"/>
      <c r="RLM5" s="201"/>
      <c r="RLN5" s="205"/>
      <c r="RLO5" s="206"/>
      <c r="RLP5" s="206"/>
      <c r="RLQ5" s="202"/>
      <c r="RLR5" s="202"/>
      <c r="RLS5" s="203"/>
      <c r="RLT5" s="201"/>
      <c r="RLU5" s="201"/>
      <c r="RLV5" s="205"/>
      <c r="RLW5" s="206"/>
      <c r="RLX5" s="206"/>
      <c r="RLY5" s="202"/>
      <c r="RLZ5" s="202"/>
      <c r="RMA5" s="203"/>
      <c r="RMB5" s="201"/>
      <c r="RMC5" s="201"/>
      <c r="RMD5" s="205"/>
      <c r="RME5" s="206"/>
      <c r="RMF5" s="206"/>
      <c r="RMG5" s="202"/>
      <c r="RMH5" s="202"/>
      <c r="RMI5" s="203"/>
      <c r="RMJ5" s="201"/>
      <c r="RMK5" s="201"/>
      <c r="RML5" s="205"/>
      <c r="RMM5" s="206"/>
      <c r="RMN5" s="206"/>
      <c r="RMO5" s="202"/>
      <c r="RMP5" s="202"/>
      <c r="RMQ5" s="203"/>
      <c r="RMR5" s="201"/>
      <c r="RMS5" s="201"/>
      <c r="RMT5" s="205"/>
      <c r="RMU5" s="206"/>
      <c r="RMV5" s="206"/>
      <c r="RMW5" s="202"/>
      <c r="RMX5" s="202"/>
      <c r="RMY5" s="203"/>
      <c r="RMZ5" s="201"/>
      <c r="RNA5" s="201"/>
      <c r="RNB5" s="205"/>
      <c r="RNC5" s="206"/>
      <c r="RND5" s="206"/>
      <c r="RNE5" s="202"/>
      <c r="RNF5" s="202"/>
      <c r="RNG5" s="203"/>
      <c r="RNH5" s="201"/>
      <c r="RNI5" s="201"/>
      <c r="RNJ5" s="205"/>
      <c r="RNK5" s="206"/>
      <c r="RNL5" s="206"/>
      <c r="RNM5" s="202"/>
      <c r="RNN5" s="202"/>
      <c r="RNO5" s="203"/>
      <c r="RNP5" s="201"/>
      <c r="RNQ5" s="201"/>
      <c r="RNR5" s="205"/>
      <c r="RNS5" s="206"/>
      <c r="RNT5" s="206"/>
      <c r="RNU5" s="202"/>
      <c r="RNV5" s="202"/>
      <c r="RNW5" s="203"/>
      <c r="RNX5" s="201"/>
      <c r="RNY5" s="201"/>
      <c r="RNZ5" s="205"/>
      <c r="ROA5" s="206"/>
      <c r="ROB5" s="206"/>
      <c r="ROC5" s="202"/>
      <c r="ROD5" s="202"/>
      <c r="ROE5" s="203"/>
      <c r="ROF5" s="201"/>
      <c r="ROG5" s="201"/>
      <c r="ROH5" s="205"/>
      <c r="ROI5" s="206"/>
      <c r="ROJ5" s="206"/>
      <c r="ROK5" s="202"/>
      <c r="ROL5" s="202"/>
      <c r="ROM5" s="203"/>
      <c r="RON5" s="201"/>
      <c r="ROO5" s="201"/>
      <c r="ROP5" s="205"/>
      <c r="ROQ5" s="206"/>
      <c r="ROR5" s="206"/>
      <c r="ROS5" s="202"/>
      <c r="ROT5" s="202"/>
      <c r="ROU5" s="203"/>
      <c r="ROV5" s="201"/>
      <c r="ROW5" s="201"/>
      <c r="ROX5" s="205"/>
      <c r="ROY5" s="206"/>
      <c r="ROZ5" s="206"/>
      <c r="RPA5" s="202"/>
      <c r="RPB5" s="202"/>
      <c r="RPC5" s="203"/>
      <c r="RPD5" s="201"/>
      <c r="RPE5" s="201"/>
      <c r="RPF5" s="205"/>
      <c r="RPG5" s="206"/>
      <c r="RPH5" s="206"/>
      <c r="RPI5" s="202"/>
      <c r="RPJ5" s="202"/>
      <c r="RPK5" s="203"/>
      <c r="RPL5" s="201"/>
      <c r="RPM5" s="201"/>
      <c r="RPN5" s="205"/>
      <c r="RPO5" s="206"/>
      <c r="RPP5" s="206"/>
      <c r="RPQ5" s="202"/>
      <c r="RPR5" s="202"/>
      <c r="RPS5" s="203"/>
      <c r="RPT5" s="201"/>
      <c r="RPU5" s="201"/>
      <c r="RPV5" s="205"/>
      <c r="RPW5" s="206"/>
      <c r="RPX5" s="206"/>
      <c r="RPY5" s="202"/>
      <c r="RPZ5" s="202"/>
      <c r="RQA5" s="203"/>
      <c r="RQB5" s="201"/>
      <c r="RQC5" s="201"/>
      <c r="RQD5" s="205"/>
      <c r="RQE5" s="206"/>
      <c r="RQF5" s="206"/>
      <c r="RQG5" s="202"/>
      <c r="RQH5" s="202"/>
      <c r="RQI5" s="203"/>
      <c r="RQJ5" s="201"/>
      <c r="RQK5" s="201"/>
      <c r="RQL5" s="205"/>
      <c r="RQM5" s="206"/>
      <c r="RQN5" s="206"/>
      <c r="RQO5" s="202"/>
      <c r="RQP5" s="202"/>
      <c r="RQQ5" s="203"/>
      <c r="RQR5" s="201"/>
      <c r="RQS5" s="201"/>
      <c r="RQT5" s="205"/>
      <c r="RQU5" s="206"/>
      <c r="RQV5" s="206"/>
      <c r="RQW5" s="202"/>
      <c r="RQX5" s="202"/>
      <c r="RQY5" s="203"/>
      <c r="RQZ5" s="201"/>
      <c r="RRA5" s="201"/>
      <c r="RRB5" s="205"/>
      <c r="RRC5" s="206"/>
      <c r="RRD5" s="206"/>
      <c r="RRE5" s="202"/>
      <c r="RRF5" s="202"/>
      <c r="RRG5" s="203"/>
      <c r="RRH5" s="201"/>
      <c r="RRI5" s="201"/>
      <c r="RRJ5" s="205"/>
      <c r="RRK5" s="206"/>
      <c r="RRL5" s="206"/>
      <c r="RRM5" s="202"/>
      <c r="RRN5" s="202"/>
      <c r="RRO5" s="203"/>
      <c r="RRP5" s="201"/>
      <c r="RRQ5" s="201"/>
      <c r="RRR5" s="205"/>
      <c r="RRS5" s="206"/>
      <c r="RRT5" s="206"/>
      <c r="RRU5" s="202"/>
      <c r="RRV5" s="202"/>
      <c r="RRW5" s="203"/>
      <c r="RRX5" s="201"/>
      <c r="RRY5" s="201"/>
      <c r="RRZ5" s="205"/>
      <c r="RSA5" s="206"/>
      <c r="RSB5" s="206"/>
      <c r="RSC5" s="202"/>
      <c r="RSD5" s="202"/>
      <c r="RSE5" s="203"/>
      <c r="RSF5" s="201"/>
      <c r="RSG5" s="201"/>
      <c r="RSH5" s="205"/>
      <c r="RSI5" s="206"/>
      <c r="RSJ5" s="206"/>
      <c r="RSK5" s="202"/>
      <c r="RSL5" s="202"/>
      <c r="RSM5" s="203"/>
      <c r="RSN5" s="201"/>
      <c r="RSO5" s="201"/>
      <c r="RSP5" s="205"/>
      <c r="RSQ5" s="206"/>
      <c r="RSR5" s="206"/>
      <c r="RSS5" s="202"/>
      <c r="RST5" s="202"/>
      <c r="RSU5" s="203"/>
      <c r="RSV5" s="201"/>
      <c r="RSW5" s="201"/>
      <c r="RSX5" s="205"/>
      <c r="RSY5" s="206"/>
      <c r="RSZ5" s="206"/>
      <c r="RTA5" s="202"/>
      <c r="RTB5" s="202"/>
      <c r="RTC5" s="203"/>
      <c r="RTD5" s="201"/>
      <c r="RTE5" s="201"/>
      <c r="RTF5" s="205"/>
      <c r="RTG5" s="206"/>
      <c r="RTH5" s="206"/>
      <c r="RTI5" s="202"/>
      <c r="RTJ5" s="202"/>
      <c r="RTK5" s="203"/>
      <c r="RTL5" s="201"/>
      <c r="RTM5" s="201"/>
      <c r="RTN5" s="205"/>
      <c r="RTO5" s="206"/>
      <c r="RTP5" s="206"/>
      <c r="RTQ5" s="202"/>
      <c r="RTR5" s="202"/>
      <c r="RTS5" s="203"/>
      <c r="RTT5" s="201"/>
      <c r="RTU5" s="201"/>
      <c r="RTV5" s="205"/>
      <c r="RTW5" s="206"/>
      <c r="RTX5" s="206"/>
      <c r="RTY5" s="202"/>
      <c r="RTZ5" s="202"/>
      <c r="RUA5" s="203"/>
      <c r="RUB5" s="201"/>
      <c r="RUC5" s="201"/>
      <c r="RUD5" s="205"/>
      <c r="RUE5" s="206"/>
      <c r="RUF5" s="206"/>
      <c r="RUG5" s="202"/>
      <c r="RUH5" s="202"/>
      <c r="RUI5" s="203"/>
      <c r="RUJ5" s="201"/>
      <c r="RUK5" s="201"/>
      <c r="RUL5" s="205"/>
      <c r="RUM5" s="206"/>
      <c r="RUN5" s="206"/>
      <c r="RUO5" s="202"/>
      <c r="RUP5" s="202"/>
      <c r="RUQ5" s="203"/>
      <c r="RUR5" s="201"/>
      <c r="RUS5" s="201"/>
      <c r="RUT5" s="205"/>
      <c r="RUU5" s="206"/>
      <c r="RUV5" s="206"/>
      <c r="RUW5" s="202"/>
      <c r="RUX5" s="202"/>
      <c r="RUY5" s="203"/>
      <c r="RUZ5" s="201"/>
      <c r="RVA5" s="201"/>
      <c r="RVB5" s="205"/>
      <c r="RVC5" s="206"/>
      <c r="RVD5" s="206"/>
      <c r="RVE5" s="202"/>
      <c r="RVF5" s="202"/>
      <c r="RVG5" s="203"/>
      <c r="RVH5" s="201"/>
      <c r="RVI5" s="201"/>
      <c r="RVJ5" s="205"/>
      <c r="RVK5" s="206"/>
      <c r="RVL5" s="206"/>
      <c r="RVM5" s="202"/>
      <c r="RVN5" s="202"/>
      <c r="RVO5" s="203"/>
      <c r="RVP5" s="201"/>
      <c r="RVQ5" s="201"/>
      <c r="RVR5" s="205"/>
      <c r="RVS5" s="206"/>
      <c r="RVT5" s="206"/>
      <c r="RVU5" s="202"/>
      <c r="RVV5" s="202"/>
      <c r="RVW5" s="203"/>
      <c r="RVX5" s="201"/>
      <c r="RVY5" s="201"/>
      <c r="RVZ5" s="205"/>
      <c r="RWA5" s="206"/>
      <c r="RWB5" s="206"/>
      <c r="RWC5" s="202"/>
      <c r="RWD5" s="202"/>
      <c r="RWE5" s="203"/>
      <c r="RWF5" s="201"/>
      <c r="RWG5" s="201"/>
      <c r="RWH5" s="205"/>
      <c r="RWI5" s="206"/>
      <c r="RWJ5" s="206"/>
      <c r="RWK5" s="202"/>
      <c r="RWL5" s="202"/>
      <c r="RWM5" s="203"/>
      <c r="RWN5" s="201"/>
      <c r="RWO5" s="201"/>
      <c r="RWP5" s="205"/>
      <c r="RWQ5" s="206"/>
      <c r="RWR5" s="206"/>
      <c r="RWS5" s="202"/>
      <c r="RWT5" s="202"/>
      <c r="RWU5" s="203"/>
      <c r="RWV5" s="201"/>
      <c r="RWW5" s="201"/>
      <c r="RWX5" s="205"/>
      <c r="RWY5" s="206"/>
      <c r="RWZ5" s="206"/>
      <c r="RXA5" s="202"/>
      <c r="RXB5" s="202"/>
      <c r="RXC5" s="203"/>
      <c r="RXD5" s="201"/>
      <c r="RXE5" s="201"/>
      <c r="RXF5" s="205"/>
      <c r="RXG5" s="206"/>
      <c r="RXH5" s="206"/>
      <c r="RXI5" s="202"/>
      <c r="RXJ5" s="202"/>
      <c r="RXK5" s="203"/>
      <c r="RXL5" s="201"/>
      <c r="RXM5" s="201"/>
      <c r="RXN5" s="205"/>
      <c r="RXO5" s="206"/>
      <c r="RXP5" s="206"/>
      <c r="RXQ5" s="202"/>
      <c r="RXR5" s="202"/>
      <c r="RXS5" s="203"/>
      <c r="RXT5" s="201"/>
      <c r="RXU5" s="201"/>
      <c r="RXV5" s="205"/>
      <c r="RXW5" s="206"/>
      <c r="RXX5" s="206"/>
      <c r="RXY5" s="202"/>
      <c r="RXZ5" s="202"/>
      <c r="RYA5" s="203"/>
      <c r="RYB5" s="201"/>
      <c r="RYC5" s="201"/>
      <c r="RYD5" s="205"/>
      <c r="RYE5" s="206"/>
      <c r="RYF5" s="206"/>
      <c r="RYG5" s="202"/>
      <c r="RYH5" s="202"/>
      <c r="RYI5" s="203"/>
      <c r="RYJ5" s="201"/>
      <c r="RYK5" s="201"/>
      <c r="RYL5" s="205"/>
      <c r="RYM5" s="206"/>
      <c r="RYN5" s="206"/>
      <c r="RYO5" s="202"/>
      <c r="RYP5" s="202"/>
      <c r="RYQ5" s="203"/>
      <c r="RYR5" s="201"/>
      <c r="RYS5" s="201"/>
      <c r="RYT5" s="205"/>
      <c r="RYU5" s="206"/>
      <c r="RYV5" s="206"/>
      <c r="RYW5" s="202"/>
      <c r="RYX5" s="202"/>
      <c r="RYY5" s="203"/>
      <c r="RYZ5" s="201"/>
      <c r="RZA5" s="201"/>
      <c r="RZB5" s="205"/>
      <c r="RZC5" s="206"/>
      <c r="RZD5" s="206"/>
      <c r="RZE5" s="202"/>
      <c r="RZF5" s="202"/>
      <c r="RZG5" s="203"/>
      <c r="RZH5" s="201"/>
      <c r="RZI5" s="201"/>
      <c r="RZJ5" s="205"/>
      <c r="RZK5" s="206"/>
      <c r="RZL5" s="206"/>
      <c r="RZM5" s="202"/>
      <c r="RZN5" s="202"/>
      <c r="RZO5" s="203"/>
      <c r="RZP5" s="201"/>
      <c r="RZQ5" s="201"/>
      <c r="RZR5" s="205"/>
      <c r="RZS5" s="206"/>
      <c r="RZT5" s="206"/>
      <c r="RZU5" s="202"/>
      <c r="RZV5" s="202"/>
      <c r="RZW5" s="203"/>
      <c r="RZX5" s="201"/>
      <c r="RZY5" s="201"/>
      <c r="RZZ5" s="205"/>
      <c r="SAA5" s="206"/>
      <c r="SAB5" s="206"/>
      <c r="SAC5" s="202"/>
      <c r="SAD5" s="202"/>
      <c r="SAE5" s="203"/>
      <c r="SAF5" s="201"/>
      <c r="SAG5" s="201"/>
      <c r="SAH5" s="205"/>
      <c r="SAI5" s="206"/>
      <c r="SAJ5" s="206"/>
      <c r="SAK5" s="202"/>
      <c r="SAL5" s="202"/>
      <c r="SAM5" s="203"/>
      <c r="SAN5" s="201"/>
      <c r="SAO5" s="201"/>
      <c r="SAP5" s="205"/>
      <c r="SAQ5" s="206"/>
      <c r="SAR5" s="206"/>
      <c r="SAS5" s="202"/>
      <c r="SAT5" s="202"/>
      <c r="SAU5" s="203"/>
      <c r="SAV5" s="201"/>
      <c r="SAW5" s="201"/>
      <c r="SAX5" s="205"/>
      <c r="SAY5" s="206"/>
      <c r="SAZ5" s="206"/>
      <c r="SBA5" s="202"/>
      <c r="SBB5" s="202"/>
      <c r="SBC5" s="203"/>
      <c r="SBD5" s="201"/>
      <c r="SBE5" s="201"/>
      <c r="SBF5" s="205"/>
      <c r="SBG5" s="206"/>
      <c r="SBH5" s="206"/>
      <c r="SBI5" s="202"/>
      <c r="SBJ5" s="202"/>
      <c r="SBK5" s="203"/>
      <c r="SBL5" s="201"/>
      <c r="SBM5" s="201"/>
      <c r="SBN5" s="205"/>
      <c r="SBO5" s="206"/>
      <c r="SBP5" s="206"/>
      <c r="SBQ5" s="202"/>
      <c r="SBR5" s="202"/>
      <c r="SBS5" s="203"/>
      <c r="SBT5" s="201"/>
      <c r="SBU5" s="201"/>
      <c r="SBV5" s="205"/>
      <c r="SBW5" s="206"/>
      <c r="SBX5" s="206"/>
      <c r="SBY5" s="202"/>
      <c r="SBZ5" s="202"/>
      <c r="SCA5" s="203"/>
      <c r="SCB5" s="201"/>
      <c r="SCC5" s="201"/>
      <c r="SCD5" s="205"/>
      <c r="SCE5" s="206"/>
      <c r="SCF5" s="206"/>
      <c r="SCG5" s="202"/>
      <c r="SCH5" s="202"/>
      <c r="SCI5" s="203"/>
      <c r="SCJ5" s="201"/>
      <c r="SCK5" s="201"/>
      <c r="SCL5" s="205"/>
      <c r="SCM5" s="206"/>
      <c r="SCN5" s="206"/>
      <c r="SCO5" s="202"/>
      <c r="SCP5" s="202"/>
      <c r="SCQ5" s="203"/>
      <c r="SCR5" s="201"/>
      <c r="SCS5" s="201"/>
      <c r="SCT5" s="205"/>
      <c r="SCU5" s="206"/>
      <c r="SCV5" s="206"/>
      <c r="SCW5" s="202"/>
      <c r="SCX5" s="202"/>
      <c r="SCY5" s="203"/>
      <c r="SCZ5" s="201"/>
      <c r="SDA5" s="201"/>
      <c r="SDB5" s="205"/>
      <c r="SDC5" s="206"/>
      <c r="SDD5" s="206"/>
      <c r="SDE5" s="202"/>
      <c r="SDF5" s="202"/>
      <c r="SDG5" s="203"/>
      <c r="SDH5" s="201"/>
      <c r="SDI5" s="201"/>
      <c r="SDJ5" s="205"/>
      <c r="SDK5" s="206"/>
      <c r="SDL5" s="206"/>
      <c r="SDM5" s="202"/>
      <c r="SDN5" s="202"/>
      <c r="SDO5" s="203"/>
      <c r="SDP5" s="201"/>
      <c r="SDQ5" s="201"/>
      <c r="SDR5" s="205"/>
      <c r="SDS5" s="206"/>
      <c r="SDT5" s="206"/>
      <c r="SDU5" s="202"/>
      <c r="SDV5" s="202"/>
      <c r="SDW5" s="203"/>
      <c r="SDX5" s="201"/>
      <c r="SDY5" s="201"/>
      <c r="SDZ5" s="205"/>
      <c r="SEA5" s="206"/>
      <c r="SEB5" s="206"/>
      <c r="SEC5" s="202"/>
      <c r="SED5" s="202"/>
      <c r="SEE5" s="203"/>
      <c r="SEF5" s="201"/>
      <c r="SEG5" s="201"/>
      <c r="SEH5" s="205"/>
      <c r="SEI5" s="206"/>
      <c r="SEJ5" s="206"/>
      <c r="SEK5" s="202"/>
      <c r="SEL5" s="202"/>
      <c r="SEM5" s="203"/>
      <c r="SEN5" s="201"/>
      <c r="SEO5" s="201"/>
      <c r="SEP5" s="205"/>
      <c r="SEQ5" s="206"/>
      <c r="SER5" s="206"/>
      <c r="SES5" s="202"/>
      <c r="SET5" s="202"/>
      <c r="SEU5" s="203"/>
      <c r="SEV5" s="201"/>
      <c r="SEW5" s="201"/>
      <c r="SEX5" s="205"/>
      <c r="SEY5" s="206"/>
      <c r="SEZ5" s="206"/>
      <c r="SFA5" s="202"/>
      <c r="SFB5" s="202"/>
      <c r="SFC5" s="203"/>
      <c r="SFD5" s="201"/>
      <c r="SFE5" s="201"/>
      <c r="SFF5" s="205"/>
      <c r="SFG5" s="206"/>
      <c r="SFH5" s="206"/>
      <c r="SFI5" s="202"/>
      <c r="SFJ5" s="202"/>
      <c r="SFK5" s="203"/>
      <c r="SFL5" s="201"/>
      <c r="SFM5" s="201"/>
      <c r="SFN5" s="205"/>
      <c r="SFO5" s="206"/>
      <c r="SFP5" s="206"/>
      <c r="SFQ5" s="202"/>
      <c r="SFR5" s="202"/>
      <c r="SFS5" s="203"/>
      <c r="SFT5" s="201"/>
      <c r="SFU5" s="201"/>
      <c r="SFV5" s="205"/>
      <c r="SFW5" s="206"/>
      <c r="SFX5" s="206"/>
      <c r="SFY5" s="202"/>
      <c r="SFZ5" s="202"/>
      <c r="SGA5" s="203"/>
      <c r="SGB5" s="201"/>
      <c r="SGC5" s="201"/>
      <c r="SGD5" s="205"/>
      <c r="SGE5" s="206"/>
      <c r="SGF5" s="206"/>
      <c r="SGG5" s="202"/>
      <c r="SGH5" s="202"/>
      <c r="SGI5" s="203"/>
      <c r="SGJ5" s="201"/>
      <c r="SGK5" s="201"/>
      <c r="SGL5" s="205"/>
      <c r="SGM5" s="206"/>
      <c r="SGN5" s="206"/>
      <c r="SGO5" s="202"/>
      <c r="SGP5" s="202"/>
      <c r="SGQ5" s="203"/>
      <c r="SGR5" s="201"/>
      <c r="SGS5" s="201"/>
      <c r="SGT5" s="205"/>
      <c r="SGU5" s="206"/>
      <c r="SGV5" s="206"/>
      <c r="SGW5" s="202"/>
      <c r="SGX5" s="202"/>
      <c r="SGY5" s="203"/>
      <c r="SGZ5" s="201"/>
      <c r="SHA5" s="201"/>
      <c r="SHB5" s="205"/>
      <c r="SHC5" s="206"/>
      <c r="SHD5" s="206"/>
      <c r="SHE5" s="202"/>
      <c r="SHF5" s="202"/>
      <c r="SHG5" s="203"/>
      <c r="SHH5" s="201"/>
      <c r="SHI5" s="201"/>
      <c r="SHJ5" s="205"/>
      <c r="SHK5" s="206"/>
      <c r="SHL5" s="206"/>
      <c r="SHM5" s="202"/>
      <c r="SHN5" s="202"/>
      <c r="SHO5" s="203"/>
      <c r="SHP5" s="201"/>
      <c r="SHQ5" s="201"/>
      <c r="SHR5" s="205"/>
      <c r="SHS5" s="206"/>
      <c r="SHT5" s="206"/>
      <c r="SHU5" s="202"/>
      <c r="SHV5" s="202"/>
      <c r="SHW5" s="203"/>
      <c r="SHX5" s="201"/>
      <c r="SHY5" s="201"/>
      <c r="SHZ5" s="205"/>
      <c r="SIA5" s="206"/>
      <c r="SIB5" s="206"/>
      <c r="SIC5" s="202"/>
      <c r="SID5" s="202"/>
      <c r="SIE5" s="203"/>
      <c r="SIF5" s="201"/>
      <c r="SIG5" s="201"/>
      <c r="SIH5" s="205"/>
      <c r="SII5" s="206"/>
      <c r="SIJ5" s="206"/>
      <c r="SIK5" s="202"/>
      <c r="SIL5" s="202"/>
      <c r="SIM5" s="203"/>
      <c r="SIN5" s="201"/>
      <c r="SIO5" s="201"/>
      <c r="SIP5" s="205"/>
      <c r="SIQ5" s="206"/>
      <c r="SIR5" s="206"/>
      <c r="SIS5" s="202"/>
      <c r="SIT5" s="202"/>
      <c r="SIU5" s="203"/>
      <c r="SIV5" s="201"/>
      <c r="SIW5" s="201"/>
      <c r="SIX5" s="205"/>
      <c r="SIY5" s="206"/>
      <c r="SIZ5" s="206"/>
      <c r="SJA5" s="202"/>
      <c r="SJB5" s="202"/>
      <c r="SJC5" s="203"/>
      <c r="SJD5" s="201"/>
      <c r="SJE5" s="201"/>
      <c r="SJF5" s="205"/>
      <c r="SJG5" s="206"/>
      <c r="SJH5" s="206"/>
      <c r="SJI5" s="202"/>
      <c r="SJJ5" s="202"/>
      <c r="SJK5" s="203"/>
      <c r="SJL5" s="201"/>
      <c r="SJM5" s="201"/>
      <c r="SJN5" s="205"/>
      <c r="SJO5" s="206"/>
      <c r="SJP5" s="206"/>
      <c r="SJQ5" s="202"/>
      <c r="SJR5" s="202"/>
      <c r="SJS5" s="203"/>
      <c r="SJT5" s="201"/>
      <c r="SJU5" s="201"/>
      <c r="SJV5" s="205"/>
      <c r="SJW5" s="206"/>
      <c r="SJX5" s="206"/>
      <c r="SJY5" s="202"/>
      <c r="SJZ5" s="202"/>
      <c r="SKA5" s="203"/>
      <c r="SKB5" s="201"/>
      <c r="SKC5" s="201"/>
      <c r="SKD5" s="205"/>
      <c r="SKE5" s="206"/>
      <c r="SKF5" s="206"/>
      <c r="SKG5" s="202"/>
      <c r="SKH5" s="202"/>
      <c r="SKI5" s="203"/>
      <c r="SKJ5" s="201"/>
      <c r="SKK5" s="201"/>
      <c r="SKL5" s="205"/>
      <c r="SKM5" s="206"/>
      <c r="SKN5" s="206"/>
      <c r="SKO5" s="202"/>
      <c r="SKP5" s="202"/>
      <c r="SKQ5" s="203"/>
      <c r="SKR5" s="201"/>
      <c r="SKS5" s="201"/>
      <c r="SKT5" s="205"/>
      <c r="SKU5" s="206"/>
      <c r="SKV5" s="206"/>
      <c r="SKW5" s="202"/>
      <c r="SKX5" s="202"/>
      <c r="SKY5" s="203"/>
      <c r="SKZ5" s="201"/>
      <c r="SLA5" s="201"/>
      <c r="SLB5" s="205"/>
      <c r="SLC5" s="206"/>
      <c r="SLD5" s="206"/>
      <c r="SLE5" s="202"/>
      <c r="SLF5" s="202"/>
      <c r="SLG5" s="203"/>
      <c r="SLH5" s="201"/>
      <c r="SLI5" s="201"/>
      <c r="SLJ5" s="205"/>
      <c r="SLK5" s="206"/>
      <c r="SLL5" s="206"/>
      <c r="SLM5" s="202"/>
      <c r="SLN5" s="202"/>
      <c r="SLO5" s="203"/>
      <c r="SLP5" s="201"/>
      <c r="SLQ5" s="201"/>
      <c r="SLR5" s="205"/>
      <c r="SLS5" s="206"/>
      <c r="SLT5" s="206"/>
      <c r="SLU5" s="202"/>
      <c r="SLV5" s="202"/>
      <c r="SLW5" s="203"/>
      <c r="SLX5" s="201"/>
      <c r="SLY5" s="201"/>
      <c r="SLZ5" s="205"/>
      <c r="SMA5" s="206"/>
      <c r="SMB5" s="206"/>
      <c r="SMC5" s="202"/>
      <c r="SMD5" s="202"/>
      <c r="SME5" s="203"/>
      <c r="SMF5" s="201"/>
      <c r="SMG5" s="201"/>
      <c r="SMH5" s="205"/>
      <c r="SMI5" s="206"/>
      <c r="SMJ5" s="206"/>
      <c r="SMK5" s="202"/>
      <c r="SML5" s="202"/>
      <c r="SMM5" s="203"/>
      <c r="SMN5" s="201"/>
      <c r="SMO5" s="201"/>
      <c r="SMP5" s="205"/>
      <c r="SMQ5" s="206"/>
      <c r="SMR5" s="206"/>
      <c r="SMS5" s="202"/>
      <c r="SMT5" s="202"/>
      <c r="SMU5" s="203"/>
      <c r="SMV5" s="201"/>
      <c r="SMW5" s="201"/>
      <c r="SMX5" s="205"/>
      <c r="SMY5" s="206"/>
      <c r="SMZ5" s="206"/>
      <c r="SNA5" s="202"/>
      <c r="SNB5" s="202"/>
      <c r="SNC5" s="203"/>
      <c r="SND5" s="201"/>
      <c r="SNE5" s="201"/>
      <c r="SNF5" s="205"/>
      <c r="SNG5" s="206"/>
      <c r="SNH5" s="206"/>
      <c r="SNI5" s="202"/>
      <c r="SNJ5" s="202"/>
      <c r="SNK5" s="203"/>
      <c r="SNL5" s="201"/>
      <c r="SNM5" s="201"/>
      <c r="SNN5" s="205"/>
      <c r="SNO5" s="206"/>
      <c r="SNP5" s="206"/>
      <c r="SNQ5" s="202"/>
      <c r="SNR5" s="202"/>
      <c r="SNS5" s="203"/>
      <c r="SNT5" s="201"/>
      <c r="SNU5" s="201"/>
      <c r="SNV5" s="205"/>
      <c r="SNW5" s="206"/>
      <c r="SNX5" s="206"/>
      <c r="SNY5" s="202"/>
      <c r="SNZ5" s="202"/>
      <c r="SOA5" s="203"/>
      <c r="SOB5" s="201"/>
      <c r="SOC5" s="201"/>
      <c r="SOD5" s="205"/>
      <c r="SOE5" s="206"/>
      <c r="SOF5" s="206"/>
      <c r="SOG5" s="202"/>
      <c r="SOH5" s="202"/>
      <c r="SOI5" s="203"/>
      <c r="SOJ5" s="201"/>
      <c r="SOK5" s="201"/>
      <c r="SOL5" s="205"/>
      <c r="SOM5" s="206"/>
      <c r="SON5" s="206"/>
      <c r="SOO5" s="202"/>
      <c r="SOP5" s="202"/>
      <c r="SOQ5" s="203"/>
      <c r="SOR5" s="201"/>
      <c r="SOS5" s="201"/>
      <c r="SOT5" s="205"/>
      <c r="SOU5" s="206"/>
      <c r="SOV5" s="206"/>
      <c r="SOW5" s="202"/>
      <c r="SOX5" s="202"/>
      <c r="SOY5" s="203"/>
      <c r="SOZ5" s="201"/>
      <c r="SPA5" s="201"/>
      <c r="SPB5" s="205"/>
      <c r="SPC5" s="206"/>
      <c r="SPD5" s="206"/>
      <c r="SPE5" s="202"/>
      <c r="SPF5" s="202"/>
      <c r="SPG5" s="203"/>
      <c r="SPH5" s="201"/>
      <c r="SPI5" s="201"/>
      <c r="SPJ5" s="205"/>
      <c r="SPK5" s="206"/>
      <c r="SPL5" s="206"/>
      <c r="SPM5" s="202"/>
      <c r="SPN5" s="202"/>
      <c r="SPO5" s="203"/>
      <c r="SPP5" s="201"/>
      <c r="SPQ5" s="201"/>
      <c r="SPR5" s="205"/>
      <c r="SPS5" s="206"/>
      <c r="SPT5" s="206"/>
      <c r="SPU5" s="202"/>
      <c r="SPV5" s="202"/>
      <c r="SPW5" s="203"/>
      <c r="SPX5" s="201"/>
      <c r="SPY5" s="201"/>
      <c r="SPZ5" s="205"/>
      <c r="SQA5" s="206"/>
      <c r="SQB5" s="206"/>
      <c r="SQC5" s="202"/>
      <c r="SQD5" s="202"/>
      <c r="SQE5" s="203"/>
      <c r="SQF5" s="201"/>
      <c r="SQG5" s="201"/>
      <c r="SQH5" s="205"/>
      <c r="SQI5" s="206"/>
      <c r="SQJ5" s="206"/>
      <c r="SQK5" s="202"/>
      <c r="SQL5" s="202"/>
      <c r="SQM5" s="203"/>
      <c r="SQN5" s="201"/>
      <c r="SQO5" s="201"/>
      <c r="SQP5" s="205"/>
      <c r="SQQ5" s="206"/>
      <c r="SQR5" s="206"/>
      <c r="SQS5" s="202"/>
      <c r="SQT5" s="202"/>
      <c r="SQU5" s="203"/>
      <c r="SQV5" s="201"/>
      <c r="SQW5" s="201"/>
      <c r="SQX5" s="205"/>
      <c r="SQY5" s="206"/>
      <c r="SQZ5" s="206"/>
      <c r="SRA5" s="202"/>
      <c r="SRB5" s="202"/>
      <c r="SRC5" s="203"/>
      <c r="SRD5" s="201"/>
      <c r="SRE5" s="201"/>
      <c r="SRF5" s="205"/>
      <c r="SRG5" s="206"/>
      <c r="SRH5" s="206"/>
      <c r="SRI5" s="202"/>
      <c r="SRJ5" s="202"/>
      <c r="SRK5" s="203"/>
      <c r="SRL5" s="201"/>
      <c r="SRM5" s="201"/>
      <c r="SRN5" s="205"/>
      <c r="SRO5" s="206"/>
      <c r="SRP5" s="206"/>
      <c r="SRQ5" s="202"/>
      <c r="SRR5" s="202"/>
      <c r="SRS5" s="203"/>
      <c r="SRT5" s="201"/>
      <c r="SRU5" s="201"/>
      <c r="SRV5" s="205"/>
      <c r="SRW5" s="206"/>
      <c r="SRX5" s="206"/>
      <c r="SRY5" s="202"/>
      <c r="SRZ5" s="202"/>
      <c r="SSA5" s="203"/>
      <c r="SSB5" s="201"/>
      <c r="SSC5" s="201"/>
      <c r="SSD5" s="205"/>
      <c r="SSE5" s="206"/>
      <c r="SSF5" s="206"/>
      <c r="SSG5" s="202"/>
      <c r="SSH5" s="202"/>
      <c r="SSI5" s="203"/>
      <c r="SSJ5" s="201"/>
      <c r="SSK5" s="201"/>
      <c r="SSL5" s="205"/>
      <c r="SSM5" s="206"/>
      <c r="SSN5" s="206"/>
      <c r="SSO5" s="202"/>
      <c r="SSP5" s="202"/>
      <c r="SSQ5" s="203"/>
      <c r="SSR5" s="201"/>
      <c r="SSS5" s="201"/>
      <c r="SST5" s="205"/>
      <c r="SSU5" s="206"/>
      <c r="SSV5" s="206"/>
      <c r="SSW5" s="202"/>
      <c r="SSX5" s="202"/>
      <c r="SSY5" s="203"/>
      <c r="SSZ5" s="201"/>
      <c r="STA5" s="201"/>
      <c r="STB5" s="205"/>
      <c r="STC5" s="206"/>
      <c r="STD5" s="206"/>
      <c r="STE5" s="202"/>
      <c r="STF5" s="202"/>
      <c r="STG5" s="203"/>
      <c r="STH5" s="201"/>
      <c r="STI5" s="201"/>
      <c r="STJ5" s="205"/>
      <c r="STK5" s="206"/>
      <c r="STL5" s="206"/>
      <c r="STM5" s="202"/>
      <c r="STN5" s="202"/>
      <c r="STO5" s="203"/>
      <c r="STP5" s="201"/>
      <c r="STQ5" s="201"/>
      <c r="STR5" s="205"/>
      <c r="STS5" s="206"/>
      <c r="STT5" s="206"/>
      <c r="STU5" s="202"/>
      <c r="STV5" s="202"/>
      <c r="STW5" s="203"/>
      <c r="STX5" s="201"/>
      <c r="STY5" s="201"/>
      <c r="STZ5" s="205"/>
      <c r="SUA5" s="206"/>
      <c r="SUB5" s="206"/>
      <c r="SUC5" s="202"/>
      <c r="SUD5" s="202"/>
      <c r="SUE5" s="203"/>
      <c r="SUF5" s="201"/>
      <c r="SUG5" s="201"/>
      <c r="SUH5" s="205"/>
      <c r="SUI5" s="206"/>
      <c r="SUJ5" s="206"/>
      <c r="SUK5" s="202"/>
      <c r="SUL5" s="202"/>
      <c r="SUM5" s="203"/>
      <c r="SUN5" s="201"/>
      <c r="SUO5" s="201"/>
      <c r="SUP5" s="205"/>
      <c r="SUQ5" s="206"/>
      <c r="SUR5" s="206"/>
      <c r="SUS5" s="202"/>
      <c r="SUT5" s="202"/>
      <c r="SUU5" s="203"/>
      <c r="SUV5" s="201"/>
      <c r="SUW5" s="201"/>
      <c r="SUX5" s="205"/>
      <c r="SUY5" s="206"/>
      <c r="SUZ5" s="206"/>
      <c r="SVA5" s="202"/>
      <c r="SVB5" s="202"/>
      <c r="SVC5" s="203"/>
      <c r="SVD5" s="201"/>
      <c r="SVE5" s="201"/>
      <c r="SVF5" s="205"/>
      <c r="SVG5" s="206"/>
      <c r="SVH5" s="206"/>
      <c r="SVI5" s="202"/>
      <c r="SVJ5" s="202"/>
      <c r="SVK5" s="203"/>
      <c r="SVL5" s="201"/>
      <c r="SVM5" s="201"/>
      <c r="SVN5" s="205"/>
      <c r="SVO5" s="206"/>
      <c r="SVP5" s="206"/>
      <c r="SVQ5" s="202"/>
      <c r="SVR5" s="202"/>
      <c r="SVS5" s="203"/>
      <c r="SVT5" s="201"/>
      <c r="SVU5" s="201"/>
      <c r="SVV5" s="205"/>
      <c r="SVW5" s="206"/>
      <c r="SVX5" s="206"/>
      <c r="SVY5" s="202"/>
      <c r="SVZ5" s="202"/>
      <c r="SWA5" s="203"/>
      <c r="SWB5" s="201"/>
      <c r="SWC5" s="201"/>
      <c r="SWD5" s="205"/>
      <c r="SWE5" s="206"/>
      <c r="SWF5" s="206"/>
      <c r="SWG5" s="202"/>
      <c r="SWH5" s="202"/>
      <c r="SWI5" s="203"/>
      <c r="SWJ5" s="201"/>
      <c r="SWK5" s="201"/>
      <c r="SWL5" s="205"/>
      <c r="SWM5" s="206"/>
      <c r="SWN5" s="206"/>
      <c r="SWO5" s="202"/>
      <c r="SWP5" s="202"/>
      <c r="SWQ5" s="203"/>
      <c r="SWR5" s="201"/>
      <c r="SWS5" s="201"/>
      <c r="SWT5" s="205"/>
      <c r="SWU5" s="206"/>
      <c r="SWV5" s="206"/>
      <c r="SWW5" s="202"/>
      <c r="SWX5" s="202"/>
      <c r="SWY5" s="203"/>
      <c r="SWZ5" s="201"/>
      <c r="SXA5" s="201"/>
      <c r="SXB5" s="205"/>
      <c r="SXC5" s="206"/>
      <c r="SXD5" s="206"/>
      <c r="SXE5" s="202"/>
      <c r="SXF5" s="202"/>
      <c r="SXG5" s="203"/>
      <c r="SXH5" s="201"/>
      <c r="SXI5" s="201"/>
      <c r="SXJ5" s="205"/>
      <c r="SXK5" s="206"/>
      <c r="SXL5" s="206"/>
      <c r="SXM5" s="202"/>
      <c r="SXN5" s="202"/>
      <c r="SXO5" s="203"/>
      <c r="SXP5" s="201"/>
      <c r="SXQ5" s="201"/>
      <c r="SXR5" s="205"/>
      <c r="SXS5" s="206"/>
      <c r="SXT5" s="206"/>
      <c r="SXU5" s="202"/>
      <c r="SXV5" s="202"/>
      <c r="SXW5" s="203"/>
      <c r="SXX5" s="201"/>
      <c r="SXY5" s="201"/>
      <c r="SXZ5" s="205"/>
      <c r="SYA5" s="206"/>
      <c r="SYB5" s="206"/>
      <c r="SYC5" s="202"/>
      <c r="SYD5" s="202"/>
      <c r="SYE5" s="203"/>
      <c r="SYF5" s="201"/>
      <c r="SYG5" s="201"/>
      <c r="SYH5" s="205"/>
      <c r="SYI5" s="206"/>
      <c r="SYJ5" s="206"/>
      <c r="SYK5" s="202"/>
      <c r="SYL5" s="202"/>
      <c r="SYM5" s="203"/>
      <c r="SYN5" s="201"/>
      <c r="SYO5" s="201"/>
      <c r="SYP5" s="205"/>
      <c r="SYQ5" s="206"/>
      <c r="SYR5" s="206"/>
      <c r="SYS5" s="202"/>
      <c r="SYT5" s="202"/>
      <c r="SYU5" s="203"/>
      <c r="SYV5" s="201"/>
      <c r="SYW5" s="201"/>
      <c r="SYX5" s="205"/>
      <c r="SYY5" s="206"/>
      <c r="SYZ5" s="206"/>
      <c r="SZA5" s="202"/>
      <c r="SZB5" s="202"/>
      <c r="SZC5" s="203"/>
      <c r="SZD5" s="201"/>
      <c r="SZE5" s="201"/>
      <c r="SZF5" s="205"/>
      <c r="SZG5" s="206"/>
      <c r="SZH5" s="206"/>
      <c r="SZI5" s="202"/>
      <c r="SZJ5" s="202"/>
      <c r="SZK5" s="203"/>
      <c r="SZL5" s="201"/>
      <c r="SZM5" s="201"/>
      <c r="SZN5" s="205"/>
      <c r="SZO5" s="206"/>
      <c r="SZP5" s="206"/>
      <c r="SZQ5" s="202"/>
      <c r="SZR5" s="202"/>
      <c r="SZS5" s="203"/>
      <c r="SZT5" s="201"/>
      <c r="SZU5" s="201"/>
      <c r="SZV5" s="205"/>
      <c r="SZW5" s="206"/>
      <c r="SZX5" s="206"/>
      <c r="SZY5" s="202"/>
      <c r="SZZ5" s="202"/>
      <c r="TAA5" s="203"/>
      <c r="TAB5" s="201"/>
      <c r="TAC5" s="201"/>
      <c r="TAD5" s="205"/>
      <c r="TAE5" s="206"/>
      <c r="TAF5" s="206"/>
      <c r="TAG5" s="202"/>
      <c r="TAH5" s="202"/>
      <c r="TAI5" s="203"/>
      <c r="TAJ5" s="201"/>
      <c r="TAK5" s="201"/>
      <c r="TAL5" s="205"/>
      <c r="TAM5" s="206"/>
      <c r="TAN5" s="206"/>
      <c r="TAO5" s="202"/>
      <c r="TAP5" s="202"/>
      <c r="TAQ5" s="203"/>
      <c r="TAR5" s="201"/>
      <c r="TAS5" s="201"/>
      <c r="TAT5" s="205"/>
      <c r="TAU5" s="206"/>
      <c r="TAV5" s="206"/>
      <c r="TAW5" s="202"/>
      <c r="TAX5" s="202"/>
      <c r="TAY5" s="203"/>
      <c r="TAZ5" s="201"/>
      <c r="TBA5" s="201"/>
      <c r="TBB5" s="205"/>
      <c r="TBC5" s="206"/>
      <c r="TBD5" s="206"/>
      <c r="TBE5" s="202"/>
      <c r="TBF5" s="202"/>
      <c r="TBG5" s="203"/>
      <c r="TBH5" s="201"/>
      <c r="TBI5" s="201"/>
      <c r="TBJ5" s="205"/>
      <c r="TBK5" s="206"/>
      <c r="TBL5" s="206"/>
      <c r="TBM5" s="202"/>
      <c r="TBN5" s="202"/>
      <c r="TBO5" s="203"/>
      <c r="TBP5" s="201"/>
      <c r="TBQ5" s="201"/>
      <c r="TBR5" s="205"/>
      <c r="TBS5" s="206"/>
      <c r="TBT5" s="206"/>
      <c r="TBU5" s="202"/>
      <c r="TBV5" s="202"/>
      <c r="TBW5" s="203"/>
      <c r="TBX5" s="201"/>
      <c r="TBY5" s="201"/>
      <c r="TBZ5" s="205"/>
      <c r="TCA5" s="206"/>
      <c r="TCB5" s="206"/>
      <c r="TCC5" s="202"/>
      <c r="TCD5" s="202"/>
      <c r="TCE5" s="203"/>
      <c r="TCF5" s="201"/>
      <c r="TCG5" s="201"/>
      <c r="TCH5" s="205"/>
      <c r="TCI5" s="206"/>
      <c r="TCJ5" s="206"/>
      <c r="TCK5" s="202"/>
      <c r="TCL5" s="202"/>
      <c r="TCM5" s="203"/>
      <c r="TCN5" s="201"/>
      <c r="TCO5" s="201"/>
      <c r="TCP5" s="205"/>
      <c r="TCQ5" s="206"/>
      <c r="TCR5" s="206"/>
      <c r="TCS5" s="202"/>
      <c r="TCT5" s="202"/>
      <c r="TCU5" s="203"/>
      <c r="TCV5" s="201"/>
      <c r="TCW5" s="201"/>
      <c r="TCX5" s="205"/>
      <c r="TCY5" s="206"/>
      <c r="TCZ5" s="206"/>
      <c r="TDA5" s="202"/>
      <c r="TDB5" s="202"/>
      <c r="TDC5" s="203"/>
      <c r="TDD5" s="201"/>
      <c r="TDE5" s="201"/>
      <c r="TDF5" s="205"/>
      <c r="TDG5" s="206"/>
      <c r="TDH5" s="206"/>
      <c r="TDI5" s="202"/>
      <c r="TDJ5" s="202"/>
      <c r="TDK5" s="203"/>
      <c r="TDL5" s="201"/>
      <c r="TDM5" s="201"/>
      <c r="TDN5" s="205"/>
      <c r="TDO5" s="206"/>
      <c r="TDP5" s="206"/>
      <c r="TDQ5" s="202"/>
      <c r="TDR5" s="202"/>
      <c r="TDS5" s="203"/>
      <c r="TDT5" s="201"/>
      <c r="TDU5" s="201"/>
      <c r="TDV5" s="205"/>
      <c r="TDW5" s="206"/>
      <c r="TDX5" s="206"/>
      <c r="TDY5" s="202"/>
      <c r="TDZ5" s="202"/>
      <c r="TEA5" s="203"/>
      <c r="TEB5" s="201"/>
      <c r="TEC5" s="201"/>
      <c r="TED5" s="205"/>
      <c r="TEE5" s="206"/>
      <c r="TEF5" s="206"/>
      <c r="TEG5" s="202"/>
      <c r="TEH5" s="202"/>
      <c r="TEI5" s="203"/>
      <c r="TEJ5" s="201"/>
      <c r="TEK5" s="201"/>
      <c r="TEL5" s="205"/>
      <c r="TEM5" s="206"/>
      <c r="TEN5" s="206"/>
      <c r="TEO5" s="202"/>
      <c r="TEP5" s="202"/>
      <c r="TEQ5" s="203"/>
      <c r="TER5" s="201"/>
      <c r="TES5" s="201"/>
      <c r="TET5" s="205"/>
      <c r="TEU5" s="206"/>
      <c r="TEV5" s="206"/>
      <c r="TEW5" s="202"/>
      <c r="TEX5" s="202"/>
      <c r="TEY5" s="203"/>
      <c r="TEZ5" s="201"/>
      <c r="TFA5" s="201"/>
      <c r="TFB5" s="205"/>
      <c r="TFC5" s="206"/>
      <c r="TFD5" s="206"/>
      <c r="TFE5" s="202"/>
      <c r="TFF5" s="202"/>
      <c r="TFG5" s="203"/>
      <c r="TFH5" s="201"/>
      <c r="TFI5" s="201"/>
      <c r="TFJ5" s="205"/>
      <c r="TFK5" s="206"/>
      <c r="TFL5" s="206"/>
      <c r="TFM5" s="202"/>
      <c r="TFN5" s="202"/>
      <c r="TFO5" s="203"/>
      <c r="TFP5" s="201"/>
      <c r="TFQ5" s="201"/>
      <c r="TFR5" s="205"/>
      <c r="TFS5" s="206"/>
      <c r="TFT5" s="206"/>
      <c r="TFU5" s="202"/>
      <c r="TFV5" s="202"/>
      <c r="TFW5" s="203"/>
      <c r="TFX5" s="201"/>
      <c r="TFY5" s="201"/>
      <c r="TFZ5" s="205"/>
      <c r="TGA5" s="206"/>
      <c r="TGB5" s="206"/>
      <c r="TGC5" s="202"/>
      <c r="TGD5" s="202"/>
      <c r="TGE5" s="203"/>
      <c r="TGF5" s="201"/>
      <c r="TGG5" s="201"/>
      <c r="TGH5" s="205"/>
      <c r="TGI5" s="206"/>
      <c r="TGJ5" s="206"/>
      <c r="TGK5" s="202"/>
      <c r="TGL5" s="202"/>
      <c r="TGM5" s="203"/>
      <c r="TGN5" s="201"/>
      <c r="TGO5" s="201"/>
      <c r="TGP5" s="205"/>
      <c r="TGQ5" s="206"/>
      <c r="TGR5" s="206"/>
      <c r="TGS5" s="202"/>
      <c r="TGT5" s="202"/>
      <c r="TGU5" s="203"/>
      <c r="TGV5" s="201"/>
      <c r="TGW5" s="201"/>
      <c r="TGX5" s="205"/>
      <c r="TGY5" s="206"/>
      <c r="TGZ5" s="206"/>
      <c r="THA5" s="202"/>
      <c r="THB5" s="202"/>
      <c r="THC5" s="203"/>
      <c r="THD5" s="201"/>
      <c r="THE5" s="201"/>
      <c r="THF5" s="205"/>
      <c r="THG5" s="206"/>
      <c r="THH5" s="206"/>
      <c r="THI5" s="202"/>
      <c r="THJ5" s="202"/>
      <c r="THK5" s="203"/>
      <c r="THL5" s="201"/>
      <c r="THM5" s="201"/>
      <c r="THN5" s="205"/>
      <c r="THO5" s="206"/>
      <c r="THP5" s="206"/>
      <c r="THQ5" s="202"/>
      <c r="THR5" s="202"/>
      <c r="THS5" s="203"/>
      <c r="THT5" s="201"/>
      <c r="THU5" s="201"/>
      <c r="THV5" s="205"/>
      <c r="THW5" s="206"/>
      <c r="THX5" s="206"/>
      <c r="THY5" s="202"/>
      <c r="THZ5" s="202"/>
      <c r="TIA5" s="203"/>
      <c r="TIB5" s="201"/>
      <c r="TIC5" s="201"/>
      <c r="TID5" s="205"/>
      <c r="TIE5" s="206"/>
      <c r="TIF5" s="206"/>
      <c r="TIG5" s="202"/>
      <c r="TIH5" s="202"/>
      <c r="TII5" s="203"/>
      <c r="TIJ5" s="201"/>
      <c r="TIK5" s="201"/>
      <c r="TIL5" s="205"/>
      <c r="TIM5" s="206"/>
      <c r="TIN5" s="206"/>
      <c r="TIO5" s="202"/>
      <c r="TIP5" s="202"/>
      <c r="TIQ5" s="203"/>
      <c r="TIR5" s="201"/>
      <c r="TIS5" s="201"/>
      <c r="TIT5" s="205"/>
      <c r="TIU5" s="206"/>
      <c r="TIV5" s="206"/>
      <c r="TIW5" s="202"/>
      <c r="TIX5" s="202"/>
      <c r="TIY5" s="203"/>
      <c r="TIZ5" s="201"/>
      <c r="TJA5" s="201"/>
      <c r="TJB5" s="205"/>
      <c r="TJC5" s="206"/>
      <c r="TJD5" s="206"/>
      <c r="TJE5" s="202"/>
      <c r="TJF5" s="202"/>
      <c r="TJG5" s="203"/>
      <c r="TJH5" s="201"/>
      <c r="TJI5" s="201"/>
      <c r="TJJ5" s="205"/>
      <c r="TJK5" s="206"/>
      <c r="TJL5" s="206"/>
      <c r="TJM5" s="202"/>
      <c r="TJN5" s="202"/>
      <c r="TJO5" s="203"/>
      <c r="TJP5" s="201"/>
      <c r="TJQ5" s="201"/>
      <c r="TJR5" s="205"/>
      <c r="TJS5" s="206"/>
      <c r="TJT5" s="206"/>
      <c r="TJU5" s="202"/>
      <c r="TJV5" s="202"/>
      <c r="TJW5" s="203"/>
      <c r="TJX5" s="201"/>
      <c r="TJY5" s="201"/>
      <c r="TJZ5" s="205"/>
      <c r="TKA5" s="206"/>
      <c r="TKB5" s="206"/>
      <c r="TKC5" s="202"/>
      <c r="TKD5" s="202"/>
      <c r="TKE5" s="203"/>
      <c r="TKF5" s="201"/>
      <c r="TKG5" s="201"/>
      <c r="TKH5" s="205"/>
      <c r="TKI5" s="206"/>
      <c r="TKJ5" s="206"/>
      <c r="TKK5" s="202"/>
      <c r="TKL5" s="202"/>
      <c r="TKM5" s="203"/>
      <c r="TKN5" s="201"/>
      <c r="TKO5" s="201"/>
      <c r="TKP5" s="205"/>
      <c r="TKQ5" s="206"/>
      <c r="TKR5" s="206"/>
      <c r="TKS5" s="202"/>
      <c r="TKT5" s="202"/>
      <c r="TKU5" s="203"/>
      <c r="TKV5" s="201"/>
      <c r="TKW5" s="201"/>
      <c r="TKX5" s="205"/>
      <c r="TKY5" s="206"/>
      <c r="TKZ5" s="206"/>
      <c r="TLA5" s="202"/>
      <c r="TLB5" s="202"/>
      <c r="TLC5" s="203"/>
      <c r="TLD5" s="201"/>
      <c r="TLE5" s="201"/>
      <c r="TLF5" s="205"/>
      <c r="TLG5" s="206"/>
      <c r="TLH5" s="206"/>
      <c r="TLI5" s="202"/>
      <c r="TLJ5" s="202"/>
      <c r="TLK5" s="203"/>
      <c r="TLL5" s="201"/>
      <c r="TLM5" s="201"/>
      <c r="TLN5" s="205"/>
      <c r="TLO5" s="206"/>
      <c r="TLP5" s="206"/>
      <c r="TLQ5" s="202"/>
      <c r="TLR5" s="202"/>
      <c r="TLS5" s="203"/>
      <c r="TLT5" s="201"/>
      <c r="TLU5" s="201"/>
      <c r="TLV5" s="205"/>
      <c r="TLW5" s="206"/>
      <c r="TLX5" s="206"/>
      <c r="TLY5" s="202"/>
      <c r="TLZ5" s="202"/>
      <c r="TMA5" s="203"/>
      <c r="TMB5" s="201"/>
      <c r="TMC5" s="201"/>
      <c r="TMD5" s="205"/>
      <c r="TME5" s="206"/>
      <c r="TMF5" s="206"/>
      <c r="TMG5" s="202"/>
      <c r="TMH5" s="202"/>
      <c r="TMI5" s="203"/>
      <c r="TMJ5" s="201"/>
      <c r="TMK5" s="201"/>
      <c r="TML5" s="205"/>
      <c r="TMM5" s="206"/>
      <c r="TMN5" s="206"/>
      <c r="TMO5" s="202"/>
      <c r="TMP5" s="202"/>
      <c r="TMQ5" s="203"/>
      <c r="TMR5" s="201"/>
      <c r="TMS5" s="201"/>
      <c r="TMT5" s="205"/>
      <c r="TMU5" s="206"/>
      <c r="TMV5" s="206"/>
      <c r="TMW5" s="202"/>
      <c r="TMX5" s="202"/>
      <c r="TMY5" s="203"/>
      <c r="TMZ5" s="201"/>
      <c r="TNA5" s="201"/>
      <c r="TNB5" s="205"/>
      <c r="TNC5" s="206"/>
      <c r="TND5" s="206"/>
      <c r="TNE5" s="202"/>
      <c r="TNF5" s="202"/>
      <c r="TNG5" s="203"/>
      <c r="TNH5" s="201"/>
      <c r="TNI5" s="201"/>
      <c r="TNJ5" s="205"/>
      <c r="TNK5" s="206"/>
      <c r="TNL5" s="206"/>
      <c r="TNM5" s="202"/>
      <c r="TNN5" s="202"/>
      <c r="TNO5" s="203"/>
      <c r="TNP5" s="201"/>
      <c r="TNQ5" s="201"/>
      <c r="TNR5" s="205"/>
      <c r="TNS5" s="206"/>
      <c r="TNT5" s="206"/>
      <c r="TNU5" s="202"/>
      <c r="TNV5" s="202"/>
      <c r="TNW5" s="203"/>
      <c r="TNX5" s="201"/>
      <c r="TNY5" s="201"/>
      <c r="TNZ5" s="205"/>
      <c r="TOA5" s="206"/>
      <c r="TOB5" s="206"/>
      <c r="TOC5" s="202"/>
      <c r="TOD5" s="202"/>
      <c r="TOE5" s="203"/>
      <c r="TOF5" s="201"/>
      <c r="TOG5" s="201"/>
      <c r="TOH5" s="205"/>
      <c r="TOI5" s="206"/>
      <c r="TOJ5" s="206"/>
      <c r="TOK5" s="202"/>
      <c r="TOL5" s="202"/>
      <c r="TOM5" s="203"/>
      <c r="TON5" s="201"/>
      <c r="TOO5" s="201"/>
      <c r="TOP5" s="205"/>
      <c r="TOQ5" s="206"/>
      <c r="TOR5" s="206"/>
      <c r="TOS5" s="202"/>
      <c r="TOT5" s="202"/>
      <c r="TOU5" s="203"/>
      <c r="TOV5" s="201"/>
      <c r="TOW5" s="201"/>
      <c r="TOX5" s="205"/>
      <c r="TOY5" s="206"/>
      <c r="TOZ5" s="206"/>
      <c r="TPA5" s="202"/>
      <c r="TPB5" s="202"/>
      <c r="TPC5" s="203"/>
      <c r="TPD5" s="201"/>
      <c r="TPE5" s="201"/>
      <c r="TPF5" s="205"/>
      <c r="TPG5" s="206"/>
      <c r="TPH5" s="206"/>
      <c r="TPI5" s="202"/>
      <c r="TPJ5" s="202"/>
      <c r="TPK5" s="203"/>
      <c r="TPL5" s="201"/>
      <c r="TPM5" s="201"/>
      <c r="TPN5" s="205"/>
      <c r="TPO5" s="206"/>
      <c r="TPP5" s="206"/>
      <c r="TPQ5" s="202"/>
      <c r="TPR5" s="202"/>
      <c r="TPS5" s="203"/>
      <c r="TPT5" s="201"/>
      <c r="TPU5" s="201"/>
      <c r="TPV5" s="205"/>
      <c r="TPW5" s="206"/>
      <c r="TPX5" s="206"/>
      <c r="TPY5" s="202"/>
      <c r="TPZ5" s="202"/>
      <c r="TQA5" s="203"/>
      <c r="TQB5" s="201"/>
      <c r="TQC5" s="201"/>
      <c r="TQD5" s="205"/>
      <c r="TQE5" s="206"/>
      <c r="TQF5" s="206"/>
      <c r="TQG5" s="202"/>
      <c r="TQH5" s="202"/>
      <c r="TQI5" s="203"/>
      <c r="TQJ5" s="201"/>
      <c r="TQK5" s="201"/>
      <c r="TQL5" s="205"/>
      <c r="TQM5" s="206"/>
      <c r="TQN5" s="206"/>
      <c r="TQO5" s="202"/>
      <c r="TQP5" s="202"/>
      <c r="TQQ5" s="203"/>
      <c r="TQR5" s="201"/>
      <c r="TQS5" s="201"/>
      <c r="TQT5" s="205"/>
      <c r="TQU5" s="206"/>
      <c r="TQV5" s="206"/>
      <c r="TQW5" s="202"/>
      <c r="TQX5" s="202"/>
      <c r="TQY5" s="203"/>
      <c r="TQZ5" s="201"/>
      <c r="TRA5" s="201"/>
      <c r="TRB5" s="205"/>
      <c r="TRC5" s="206"/>
      <c r="TRD5" s="206"/>
      <c r="TRE5" s="202"/>
      <c r="TRF5" s="202"/>
      <c r="TRG5" s="203"/>
      <c r="TRH5" s="201"/>
      <c r="TRI5" s="201"/>
      <c r="TRJ5" s="205"/>
      <c r="TRK5" s="206"/>
      <c r="TRL5" s="206"/>
      <c r="TRM5" s="202"/>
      <c r="TRN5" s="202"/>
      <c r="TRO5" s="203"/>
      <c r="TRP5" s="201"/>
      <c r="TRQ5" s="201"/>
      <c r="TRR5" s="205"/>
      <c r="TRS5" s="206"/>
      <c r="TRT5" s="206"/>
      <c r="TRU5" s="202"/>
      <c r="TRV5" s="202"/>
      <c r="TRW5" s="203"/>
      <c r="TRX5" s="201"/>
      <c r="TRY5" s="201"/>
      <c r="TRZ5" s="205"/>
      <c r="TSA5" s="206"/>
      <c r="TSB5" s="206"/>
      <c r="TSC5" s="202"/>
      <c r="TSD5" s="202"/>
      <c r="TSE5" s="203"/>
      <c r="TSF5" s="201"/>
      <c r="TSG5" s="201"/>
      <c r="TSH5" s="205"/>
      <c r="TSI5" s="206"/>
      <c r="TSJ5" s="206"/>
      <c r="TSK5" s="202"/>
      <c r="TSL5" s="202"/>
      <c r="TSM5" s="203"/>
      <c r="TSN5" s="201"/>
      <c r="TSO5" s="201"/>
      <c r="TSP5" s="205"/>
      <c r="TSQ5" s="206"/>
      <c r="TSR5" s="206"/>
      <c r="TSS5" s="202"/>
      <c r="TST5" s="202"/>
      <c r="TSU5" s="203"/>
      <c r="TSV5" s="201"/>
      <c r="TSW5" s="201"/>
      <c r="TSX5" s="205"/>
      <c r="TSY5" s="206"/>
      <c r="TSZ5" s="206"/>
      <c r="TTA5" s="202"/>
      <c r="TTB5" s="202"/>
      <c r="TTC5" s="203"/>
      <c r="TTD5" s="201"/>
      <c r="TTE5" s="201"/>
      <c r="TTF5" s="205"/>
      <c r="TTG5" s="206"/>
      <c r="TTH5" s="206"/>
      <c r="TTI5" s="202"/>
      <c r="TTJ5" s="202"/>
      <c r="TTK5" s="203"/>
      <c r="TTL5" s="201"/>
      <c r="TTM5" s="201"/>
      <c r="TTN5" s="205"/>
      <c r="TTO5" s="206"/>
      <c r="TTP5" s="206"/>
      <c r="TTQ5" s="202"/>
      <c r="TTR5" s="202"/>
      <c r="TTS5" s="203"/>
      <c r="TTT5" s="201"/>
      <c r="TTU5" s="201"/>
      <c r="TTV5" s="205"/>
      <c r="TTW5" s="206"/>
      <c r="TTX5" s="206"/>
      <c r="TTY5" s="202"/>
      <c r="TTZ5" s="202"/>
      <c r="TUA5" s="203"/>
      <c r="TUB5" s="201"/>
      <c r="TUC5" s="201"/>
      <c r="TUD5" s="205"/>
      <c r="TUE5" s="206"/>
      <c r="TUF5" s="206"/>
      <c r="TUG5" s="202"/>
      <c r="TUH5" s="202"/>
      <c r="TUI5" s="203"/>
      <c r="TUJ5" s="201"/>
      <c r="TUK5" s="201"/>
      <c r="TUL5" s="205"/>
      <c r="TUM5" s="206"/>
      <c r="TUN5" s="206"/>
      <c r="TUO5" s="202"/>
      <c r="TUP5" s="202"/>
      <c r="TUQ5" s="203"/>
      <c r="TUR5" s="201"/>
      <c r="TUS5" s="201"/>
      <c r="TUT5" s="205"/>
      <c r="TUU5" s="206"/>
      <c r="TUV5" s="206"/>
      <c r="TUW5" s="202"/>
      <c r="TUX5" s="202"/>
      <c r="TUY5" s="203"/>
      <c r="TUZ5" s="201"/>
      <c r="TVA5" s="201"/>
      <c r="TVB5" s="205"/>
      <c r="TVC5" s="206"/>
      <c r="TVD5" s="206"/>
      <c r="TVE5" s="202"/>
      <c r="TVF5" s="202"/>
      <c r="TVG5" s="203"/>
      <c r="TVH5" s="201"/>
      <c r="TVI5" s="201"/>
      <c r="TVJ5" s="205"/>
      <c r="TVK5" s="206"/>
      <c r="TVL5" s="206"/>
      <c r="TVM5" s="202"/>
      <c r="TVN5" s="202"/>
      <c r="TVO5" s="203"/>
      <c r="TVP5" s="201"/>
      <c r="TVQ5" s="201"/>
      <c r="TVR5" s="205"/>
      <c r="TVS5" s="206"/>
      <c r="TVT5" s="206"/>
      <c r="TVU5" s="202"/>
      <c r="TVV5" s="202"/>
      <c r="TVW5" s="203"/>
      <c r="TVX5" s="201"/>
      <c r="TVY5" s="201"/>
      <c r="TVZ5" s="205"/>
      <c r="TWA5" s="206"/>
      <c r="TWB5" s="206"/>
      <c r="TWC5" s="202"/>
      <c r="TWD5" s="202"/>
      <c r="TWE5" s="203"/>
      <c r="TWF5" s="201"/>
      <c r="TWG5" s="201"/>
      <c r="TWH5" s="205"/>
      <c r="TWI5" s="206"/>
      <c r="TWJ5" s="206"/>
      <c r="TWK5" s="202"/>
      <c r="TWL5" s="202"/>
      <c r="TWM5" s="203"/>
      <c r="TWN5" s="201"/>
      <c r="TWO5" s="201"/>
      <c r="TWP5" s="205"/>
      <c r="TWQ5" s="206"/>
      <c r="TWR5" s="206"/>
      <c r="TWS5" s="202"/>
      <c r="TWT5" s="202"/>
      <c r="TWU5" s="203"/>
      <c r="TWV5" s="201"/>
      <c r="TWW5" s="201"/>
      <c r="TWX5" s="205"/>
      <c r="TWY5" s="206"/>
      <c r="TWZ5" s="206"/>
      <c r="TXA5" s="202"/>
      <c r="TXB5" s="202"/>
      <c r="TXC5" s="203"/>
      <c r="TXD5" s="201"/>
      <c r="TXE5" s="201"/>
      <c r="TXF5" s="205"/>
      <c r="TXG5" s="206"/>
      <c r="TXH5" s="206"/>
      <c r="TXI5" s="202"/>
      <c r="TXJ5" s="202"/>
      <c r="TXK5" s="203"/>
      <c r="TXL5" s="201"/>
      <c r="TXM5" s="201"/>
      <c r="TXN5" s="205"/>
      <c r="TXO5" s="206"/>
      <c r="TXP5" s="206"/>
      <c r="TXQ5" s="202"/>
      <c r="TXR5" s="202"/>
      <c r="TXS5" s="203"/>
      <c r="TXT5" s="201"/>
      <c r="TXU5" s="201"/>
      <c r="TXV5" s="205"/>
      <c r="TXW5" s="206"/>
      <c r="TXX5" s="206"/>
      <c r="TXY5" s="202"/>
      <c r="TXZ5" s="202"/>
      <c r="TYA5" s="203"/>
      <c r="TYB5" s="201"/>
      <c r="TYC5" s="201"/>
      <c r="TYD5" s="205"/>
      <c r="TYE5" s="206"/>
      <c r="TYF5" s="206"/>
      <c r="TYG5" s="202"/>
      <c r="TYH5" s="202"/>
      <c r="TYI5" s="203"/>
      <c r="TYJ5" s="201"/>
      <c r="TYK5" s="201"/>
      <c r="TYL5" s="205"/>
      <c r="TYM5" s="206"/>
      <c r="TYN5" s="206"/>
      <c r="TYO5" s="202"/>
      <c r="TYP5" s="202"/>
      <c r="TYQ5" s="203"/>
      <c r="TYR5" s="201"/>
      <c r="TYS5" s="201"/>
      <c r="TYT5" s="205"/>
      <c r="TYU5" s="206"/>
      <c r="TYV5" s="206"/>
      <c r="TYW5" s="202"/>
      <c r="TYX5" s="202"/>
      <c r="TYY5" s="203"/>
      <c r="TYZ5" s="201"/>
      <c r="TZA5" s="201"/>
      <c r="TZB5" s="205"/>
      <c r="TZC5" s="206"/>
      <c r="TZD5" s="206"/>
      <c r="TZE5" s="202"/>
      <c r="TZF5" s="202"/>
      <c r="TZG5" s="203"/>
      <c r="TZH5" s="201"/>
      <c r="TZI5" s="201"/>
      <c r="TZJ5" s="205"/>
      <c r="TZK5" s="206"/>
      <c r="TZL5" s="206"/>
      <c r="TZM5" s="202"/>
      <c r="TZN5" s="202"/>
      <c r="TZO5" s="203"/>
      <c r="TZP5" s="201"/>
      <c r="TZQ5" s="201"/>
      <c r="TZR5" s="205"/>
      <c r="TZS5" s="206"/>
      <c r="TZT5" s="206"/>
      <c r="TZU5" s="202"/>
      <c r="TZV5" s="202"/>
      <c r="TZW5" s="203"/>
      <c r="TZX5" s="201"/>
      <c r="TZY5" s="201"/>
      <c r="TZZ5" s="205"/>
      <c r="UAA5" s="206"/>
      <c r="UAB5" s="206"/>
      <c r="UAC5" s="202"/>
      <c r="UAD5" s="202"/>
      <c r="UAE5" s="203"/>
      <c r="UAF5" s="201"/>
      <c r="UAG5" s="201"/>
      <c r="UAH5" s="205"/>
      <c r="UAI5" s="206"/>
      <c r="UAJ5" s="206"/>
      <c r="UAK5" s="202"/>
      <c r="UAL5" s="202"/>
      <c r="UAM5" s="203"/>
      <c r="UAN5" s="201"/>
      <c r="UAO5" s="201"/>
      <c r="UAP5" s="205"/>
      <c r="UAQ5" s="206"/>
      <c r="UAR5" s="206"/>
      <c r="UAS5" s="202"/>
      <c r="UAT5" s="202"/>
      <c r="UAU5" s="203"/>
      <c r="UAV5" s="201"/>
      <c r="UAW5" s="201"/>
      <c r="UAX5" s="205"/>
      <c r="UAY5" s="206"/>
      <c r="UAZ5" s="206"/>
      <c r="UBA5" s="202"/>
      <c r="UBB5" s="202"/>
      <c r="UBC5" s="203"/>
      <c r="UBD5" s="201"/>
      <c r="UBE5" s="201"/>
      <c r="UBF5" s="205"/>
      <c r="UBG5" s="206"/>
      <c r="UBH5" s="206"/>
      <c r="UBI5" s="202"/>
      <c r="UBJ5" s="202"/>
      <c r="UBK5" s="203"/>
      <c r="UBL5" s="201"/>
      <c r="UBM5" s="201"/>
      <c r="UBN5" s="205"/>
      <c r="UBO5" s="206"/>
      <c r="UBP5" s="206"/>
      <c r="UBQ5" s="202"/>
      <c r="UBR5" s="202"/>
      <c r="UBS5" s="203"/>
      <c r="UBT5" s="201"/>
      <c r="UBU5" s="201"/>
      <c r="UBV5" s="205"/>
      <c r="UBW5" s="206"/>
      <c r="UBX5" s="206"/>
      <c r="UBY5" s="202"/>
      <c r="UBZ5" s="202"/>
      <c r="UCA5" s="203"/>
      <c r="UCB5" s="201"/>
      <c r="UCC5" s="201"/>
      <c r="UCD5" s="205"/>
      <c r="UCE5" s="206"/>
      <c r="UCF5" s="206"/>
      <c r="UCG5" s="202"/>
      <c r="UCH5" s="202"/>
      <c r="UCI5" s="203"/>
      <c r="UCJ5" s="201"/>
      <c r="UCK5" s="201"/>
      <c r="UCL5" s="205"/>
      <c r="UCM5" s="206"/>
      <c r="UCN5" s="206"/>
      <c r="UCO5" s="202"/>
      <c r="UCP5" s="202"/>
      <c r="UCQ5" s="203"/>
      <c r="UCR5" s="201"/>
      <c r="UCS5" s="201"/>
      <c r="UCT5" s="205"/>
      <c r="UCU5" s="206"/>
      <c r="UCV5" s="206"/>
      <c r="UCW5" s="202"/>
      <c r="UCX5" s="202"/>
      <c r="UCY5" s="203"/>
      <c r="UCZ5" s="201"/>
      <c r="UDA5" s="201"/>
      <c r="UDB5" s="205"/>
      <c r="UDC5" s="206"/>
      <c r="UDD5" s="206"/>
      <c r="UDE5" s="202"/>
      <c r="UDF5" s="202"/>
      <c r="UDG5" s="203"/>
      <c r="UDH5" s="201"/>
      <c r="UDI5" s="201"/>
      <c r="UDJ5" s="205"/>
      <c r="UDK5" s="206"/>
      <c r="UDL5" s="206"/>
      <c r="UDM5" s="202"/>
      <c r="UDN5" s="202"/>
      <c r="UDO5" s="203"/>
      <c r="UDP5" s="201"/>
      <c r="UDQ5" s="201"/>
      <c r="UDR5" s="205"/>
      <c r="UDS5" s="206"/>
      <c r="UDT5" s="206"/>
      <c r="UDU5" s="202"/>
      <c r="UDV5" s="202"/>
      <c r="UDW5" s="203"/>
      <c r="UDX5" s="201"/>
      <c r="UDY5" s="201"/>
      <c r="UDZ5" s="205"/>
      <c r="UEA5" s="206"/>
      <c r="UEB5" s="206"/>
      <c r="UEC5" s="202"/>
      <c r="UED5" s="202"/>
      <c r="UEE5" s="203"/>
      <c r="UEF5" s="201"/>
      <c r="UEG5" s="201"/>
      <c r="UEH5" s="205"/>
      <c r="UEI5" s="206"/>
      <c r="UEJ5" s="206"/>
      <c r="UEK5" s="202"/>
      <c r="UEL5" s="202"/>
      <c r="UEM5" s="203"/>
      <c r="UEN5" s="201"/>
      <c r="UEO5" s="201"/>
      <c r="UEP5" s="205"/>
      <c r="UEQ5" s="206"/>
      <c r="UER5" s="206"/>
      <c r="UES5" s="202"/>
      <c r="UET5" s="202"/>
      <c r="UEU5" s="203"/>
      <c r="UEV5" s="201"/>
      <c r="UEW5" s="201"/>
      <c r="UEX5" s="205"/>
      <c r="UEY5" s="206"/>
      <c r="UEZ5" s="206"/>
      <c r="UFA5" s="202"/>
      <c r="UFB5" s="202"/>
      <c r="UFC5" s="203"/>
      <c r="UFD5" s="201"/>
      <c r="UFE5" s="201"/>
      <c r="UFF5" s="205"/>
      <c r="UFG5" s="206"/>
      <c r="UFH5" s="206"/>
      <c r="UFI5" s="202"/>
      <c r="UFJ5" s="202"/>
      <c r="UFK5" s="203"/>
      <c r="UFL5" s="201"/>
      <c r="UFM5" s="201"/>
      <c r="UFN5" s="205"/>
      <c r="UFO5" s="206"/>
      <c r="UFP5" s="206"/>
      <c r="UFQ5" s="202"/>
      <c r="UFR5" s="202"/>
      <c r="UFS5" s="203"/>
      <c r="UFT5" s="201"/>
      <c r="UFU5" s="201"/>
      <c r="UFV5" s="205"/>
      <c r="UFW5" s="206"/>
      <c r="UFX5" s="206"/>
      <c r="UFY5" s="202"/>
      <c r="UFZ5" s="202"/>
      <c r="UGA5" s="203"/>
      <c r="UGB5" s="201"/>
      <c r="UGC5" s="201"/>
      <c r="UGD5" s="205"/>
      <c r="UGE5" s="206"/>
      <c r="UGF5" s="206"/>
      <c r="UGG5" s="202"/>
      <c r="UGH5" s="202"/>
      <c r="UGI5" s="203"/>
      <c r="UGJ5" s="201"/>
      <c r="UGK5" s="201"/>
      <c r="UGL5" s="205"/>
      <c r="UGM5" s="206"/>
      <c r="UGN5" s="206"/>
      <c r="UGO5" s="202"/>
      <c r="UGP5" s="202"/>
      <c r="UGQ5" s="203"/>
      <c r="UGR5" s="201"/>
      <c r="UGS5" s="201"/>
      <c r="UGT5" s="205"/>
      <c r="UGU5" s="206"/>
      <c r="UGV5" s="206"/>
      <c r="UGW5" s="202"/>
      <c r="UGX5" s="202"/>
      <c r="UGY5" s="203"/>
      <c r="UGZ5" s="201"/>
      <c r="UHA5" s="201"/>
      <c r="UHB5" s="205"/>
      <c r="UHC5" s="206"/>
      <c r="UHD5" s="206"/>
      <c r="UHE5" s="202"/>
      <c r="UHF5" s="202"/>
      <c r="UHG5" s="203"/>
      <c r="UHH5" s="201"/>
      <c r="UHI5" s="201"/>
      <c r="UHJ5" s="205"/>
      <c r="UHK5" s="206"/>
      <c r="UHL5" s="206"/>
      <c r="UHM5" s="202"/>
      <c r="UHN5" s="202"/>
      <c r="UHO5" s="203"/>
      <c r="UHP5" s="201"/>
      <c r="UHQ5" s="201"/>
      <c r="UHR5" s="205"/>
      <c r="UHS5" s="206"/>
      <c r="UHT5" s="206"/>
      <c r="UHU5" s="202"/>
      <c r="UHV5" s="202"/>
      <c r="UHW5" s="203"/>
      <c r="UHX5" s="201"/>
      <c r="UHY5" s="201"/>
      <c r="UHZ5" s="205"/>
      <c r="UIA5" s="206"/>
      <c r="UIB5" s="206"/>
      <c r="UIC5" s="202"/>
      <c r="UID5" s="202"/>
      <c r="UIE5" s="203"/>
      <c r="UIF5" s="201"/>
      <c r="UIG5" s="201"/>
      <c r="UIH5" s="205"/>
      <c r="UII5" s="206"/>
      <c r="UIJ5" s="206"/>
      <c r="UIK5" s="202"/>
      <c r="UIL5" s="202"/>
      <c r="UIM5" s="203"/>
      <c r="UIN5" s="201"/>
      <c r="UIO5" s="201"/>
      <c r="UIP5" s="205"/>
      <c r="UIQ5" s="206"/>
      <c r="UIR5" s="206"/>
      <c r="UIS5" s="202"/>
      <c r="UIT5" s="202"/>
      <c r="UIU5" s="203"/>
      <c r="UIV5" s="201"/>
      <c r="UIW5" s="201"/>
      <c r="UIX5" s="205"/>
      <c r="UIY5" s="206"/>
      <c r="UIZ5" s="206"/>
      <c r="UJA5" s="202"/>
      <c r="UJB5" s="202"/>
      <c r="UJC5" s="203"/>
      <c r="UJD5" s="201"/>
      <c r="UJE5" s="201"/>
      <c r="UJF5" s="205"/>
      <c r="UJG5" s="206"/>
      <c r="UJH5" s="206"/>
      <c r="UJI5" s="202"/>
      <c r="UJJ5" s="202"/>
      <c r="UJK5" s="203"/>
      <c r="UJL5" s="201"/>
      <c r="UJM5" s="201"/>
      <c r="UJN5" s="205"/>
      <c r="UJO5" s="206"/>
      <c r="UJP5" s="206"/>
      <c r="UJQ5" s="202"/>
      <c r="UJR5" s="202"/>
      <c r="UJS5" s="203"/>
      <c r="UJT5" s="201"/>
      <c r="UJU5" s="201"/>
      <c r="UJV5" s="205"/>
      <c r="UJW5" s="206"/>
      <c r="UJX5" s="206"/>
      <c r="UJY5" s="202"/>
      <c r="UJZ5" s="202"/>
      <c r="UKA5" s="203"/>
      <c r="UKB5" s="201"/>
      <c r="UKC5" s="201"/>
      <c r="UKD5" s="205"/>
      <c r="UKE5" s="206"/>
      <c r="UKF5" s="206"/>
      <c r="UKG5" s="202"/>
      <c r="UKH5" s="202"/>
      <c r="UKI5" s="203"/>
      <c r="UKJ5" s="201"/>
      <c r="UKK5" s="201"/>
      <c r="UKL5" s="205"/>
      <c r="UKM5" s="206"/>
      <c r="UKN5" s="206"/>
      <c r="UKO5" s="202"/>
      <c r="UKP5" s="202"/>
      <c r="UKQ5" s="203"/>
      <c r="UKR5" s="201"/>
      <c r="UKS5" s="201"/>
      <c r="UKT5" s="205"/>
      <c r="UKU5" s="206"/>
      <c r="UKV5" s="206"/>
      <c r="UKW5" s="202"/>
      <c r="UKX5" s="202"/>
      <c r="UKY5" s="203"/>
      <c r="UKZ5" s="201"/>
      <c r="ULA5" s="201"/>
      <c r="ULB5" s="205"/>
      <c r="ULC5" s="206"/>
      <c r="ULD5" s="206"/>
      <c r="ULE5" s="202"/>
      <c r="ULF5" s="202"/>
      <c r="ULG5" s="203"/>
      <c r="ULH5" s="201"/>
      <c r="ULI5" s="201"/>
      <c r="ULJ5" s="205"/>
      <c r="ULK5" s="206"/>
      <c r="ULL5" s="206"/>
      <c r="ULM5" s="202"/>
      <c r="ULN5" s="202"/>
      <c r="ULO5" s="203"/>
      <c r="ULP5" s="201"/>
      <c r="ULQ5" s="201"/>
      <c r="ULR5" s="205"/>
      <c r="ULS5" s="206"/>
      <c r="ULT5" s="206"/>
      <c r="ULU5" s="202"/>
      <c r="ULV5" s="202"/>
      <c r="ULW5" s="203"/>
      <c r="ULX5" s="201"/>
      <c r="ULY5" s="201"/>
      <c r="ULZ5" s="205"/>
      <c r="UMA5" s="206"/>
      <c r="UMB5" s="206"/>
      <c r="UMC5" s="202"/>
      <c r="UMD5" s="202"/>
      <c r="UME5" s="203"/>
      <c r="UMF5" s="201"/>
      <c r="UMG5" s="201"/>
      <c r="UMH5" s="205"/>
      <c r="UMI5" s="206"/>
      <c r="UMJ5" s="206"/>
      <c r="UMK5" s="202"/>
      <c r="UML5" s="202"/>
      <c r="UMM5" s="203"/>
      <c r="UMN5" s="201"/>
      <c r="UMO5" s="201"/>
      <c r="UMP5" s="205"/>
      <c r="UMQ5" s="206"/>
      <c r="UMR5" s="206"/>
      <c r="UMS5" s="202"/>
      <c r="UMT5" s="202"/>
      <c r="UMU5" s="203"/>
      <c r="UMV5" s="201"/>
      <c r="UMW5" s="201"/>
      <c r="UMX5" s="205"/>
      <c r="UMY5" s="206"/>
      <c r="UMZ5" s="206"/>
      <c r="UNA5" s="202"/>
      <c r="UNB5" s="202"/>
      <c r="UNC5" s="203"/>
      <c r="UND5" s="201"/>
      <c r="UNE5" s="201"/>
      <c r="UNF5" s="205"/>
      <c r="UNG5" s="206"/>
      <c r="UNH5" s="206"/>
      <c r="UNI5" s="202"/>
      <c r="UNJ5" s="202"/>
      <c r="UNK5" s="203"/>
      <c r="UNL5" s="201"/>
      <c r="UNM5" s="201"/>
      <c r="UNN5" s="205"/>
      <c r="UNO5" s="206"/>
      <c r="UNP5" s="206"/>
      <c r="UNQ5" s="202"/>
      <c r="UNR5" s="202"/>
      <c r="UNS5" s="203"/>
      <c r="UNT5" s="201"/>
      <c r="UNU5" s="201"/>
      <c r="UNV5" s="205"/>
      <c r="UNW5" s="206"/>
      <c r="UNX5" s="206"/>
      <c r="UNY5" s="202"/>
      <c r="UNZ5" s="202"/>
      <c r="UOA5" s="203"/>
      <c r="UOB5" s="201"/>
      <c r="UOC5" s="201"/>
      <c r="UOD5" s="205"/>
      <c r="UOE5" s="206"/>
      <c r="UOF5" s="206"/>
      <c r="UOG5" s="202"/>
      <c r="UOH5" s="202"/>
      <c r="UOI5" s="203"/>
      <c r="UOJ5" s="201"/>
      <c r="UOK5" s="201"/>
      <c r="UOL5" s="205"/>
      <c r="UOM5" s="206"/>
      <c r="UON5" s="206"/>
      <c r="UOO5" s="202"/>
      <c r="UOP5" s="202"/>
      <c r="UOQ5" s="203"/>
      <c r="UOR5" s="201"/>
      <c r="UOS5" s="201"/>
      <c r="UOT5" s="205"/>
      <c r="UOU5" s="206"/>
      <c r="UOV5" s="206"/>
      <c r="UOW5" s="202"/>
      <c r="UOX5" s="202"/>
      <c r="UOY5" s="203"/>
      <c r="UOZ5" s="201"/>
      <c r="UPA5" s="201"/>
      <c r="UPB5" s="205"/>
      <c r="UPC5" s="206"/>
      <c r="UPD5" s="206"/>
      <c r="UPE5" s="202"/>
      <c r="UPF5" s="202"/>
      <c r="UPG5" s="203"/>
      <c r="UPH5" s="201"/>
      <c r="UPI5" s="201"/>
      <c r="UPJ5" s="205"/>
      <c r="UPK5" s="206"/>
      <c r="UPL5" s="206"/>
      <c r="UPM5" s="202"/>
      <c r="UPN5" s="202"/>
      <c r="UPO5" s="203"/>
      <c r="UPP5" s="201"/>
      <c r="UPQ5" s="201"/>
      <c r="UPR5" s="205"/>
      <c r="UPS5" s="206"/>
      <c r="UPT5" s="206"/>
      <c r="UPU5" s="202"/>
      <c r="UPV5" s="202"/>
      <c r="UPW5" s="203"/>
      <c r="UPX5" s="201"/>
      <c r="UPY5" s="201"/>
      <c r="UPZ5" s="205"/>
      <c r="UQA5" s="206"/>
      <c r="UQB5" s="206"/>
      <c r="UQC5" s="202"/>
      <c r="UQD5" s="202"/>
      <c r="UQE5" s="203"/>
      <c r="UQF5" s="201"/>
      <c r="UQG5" s="201"/>
      <c r="UQH5" s="205"/>
      <c r="UQI5" s="206"/>
      <c r="UQJ5" s="206"/>
      <c r="UQK5" s="202"/>
      <c r="UQL5" s="202"/>
      <c r="UQM5" s="203"/>
      <c r="UQN5" s="201"/>
      <c r="UQO5" s="201"/>
      <c r="UQP5" s="205"/>
      <c r="UQQ5" s="206"/>
      <c r="UQR5" s="206"/>
      <c r="UQS5" s="202"/>
      <c r="UQT5" s="202"/>
      <c r="UQU5" s="203"/>
      <c r="UQV5" s="201"/>
      <c r="UQW5" s="201"/>
      <c r="UQX5" s="205"/>
      <c r="UQY5" s="206"/>
      <c r="UQZ5" s="206"/>
      <c r="URA5" s="202"/>
      <c r="URB5" s="202"/>
      <c r="URC5" s="203"/>
      <c r="URD5" s="201"/>
      <c r="URE5" s="201"/>
      <c r="URF5" s="205"/>
      <c r="URG5" s="206"/>
      <c r="URH5" s="206"/>
      <c r="URI5" s="202"/>
      <c r="URJ5" s="202"/>
      <c r="URK5" s="203"/>
      <c r="URL5" s="201"/>
      <c r="URM5" s="201"/>
      <c r="URN5" s="205"/>
      <c r="URO5" s="206"/>
      <c r="URP5" s="206"/>
      <c r="URQ5" s="202"/>
      <c r="URR5" s="202"/>
      <c r="URS5" s="203"/>
      <c r="URT5" s="201"/>
      <c r="URU5" s="201"/>
      <c r="URV5" s="205"/>
      <c r="URW5" s="206"/>
      <c r="URX5" s="206"/>
      <c r="URY5" s="202"/>
      <c r="URZ5" s="202"/>
      <c r="USA5" s="203"/>
      <c r="USB5" s="201"/>
      <c r="USC5" s="201"/>
      <c r="USD5" s="205"/>
      <c r="USE5" s="206"/>
      <c r="USF5" s="206"/>
      <c r="USG5" s="202"/>
      <c r="USH5" s="202"/>
      <c r="USI5" s="203"/>
      <c r="USJ5" s="201"/>
      <c r="USK5" s="201"/>
      <c r="USL5" s="205"/>
      <c r="USM5" s="206"/>
      <c r="USN5" s="206"/>
      <c r="USO5" s="202"/>
      <c r="USP5" s="202"/>
      <c r="USQ5" s="203"/>
      <c r="USR5" s="201"/>
      <c r="USS5" s="201"/>
      <c r="UST5" s="205"/>
      <c r="USU5" s="206"/>
      <c r="USV5" s="206"/>
      <c r="USW5" s="202"/>
      <c r="USX5" s="202"/>
      <c r="USY5" s="203"/>
      <c r="USZ5" s="201"/>
      <c r="UTA5" s="201"/>
      <c r="UTB5" s="205"/>
      <c r="UTC5" s="206"/>
      <c r="UTD5" s="206"/>
      <c r="UTE5" s="202"/>
      <c r="UTF5" s="202"/>
      <c r="UTG5" s="203"/>
      <c r="UTH5" s="201"/>
      <c r="UTI5" s="201"/>
      <c r="UTJ5" s="205"/>
      <c r="UTK5" s="206"/>
      <c r="UTL5" s="206"/>
      <c r="UTM5" s="202"/>
      <c r="UTN5" s="202"/>
      <c r="UTO5" s="203"/>
      <c r="UTP5" s="201"/>
      <c r="UTQ5" s="201"/>
      <c r="UTR5" s="205"/>
      <c r="UTS5" s="206"/>
      <c r="UTT5" s="206"/>
      <c r="UTU5" s="202"/>
      <c r="UTV5" s="202"/>
      <c r="UTW5" s="203"/>
      <c r="UTX5" s="201"/>
      <c r="UTY5" s="201"/>
      <c r="UTZ5" s="205"/>
      <c r="UUA5" s="206"/>
      <c r="UUB5" s="206"/>
      <c r="UUC5" s="202"/>
      <c r="UUD5" s="202"/>
      <c r="UUE5" s="203"/>
      <c r="UUF5" s="201"/>
      <c r="UUG5" s="201"/>
      <c r="UUH5" s="205"/>
      <c r="UUI5" s="206"/>
      <c r="UUJ5" s="206"/>
      <c r="UUK5" s="202"/>
      <c r="UUL5" s="202"/>
      <c r="UUM5" s="203"/>
      <c r="UUN5" s="201"/>
      <c r="UUO5" s="201"/>
      <c r="UUP5" s="205"/>
      <c r="UUQ5" s="206"/>
      <c r="UUR5" s="206"/>
      <c r="UUS5" s="202"/>
      <c r="UUT5" s="202"/>
      <c r="UUU5" s="203"/>
      <c r="UUV5" s="201"/>
      <c r="UUW5" s="201"/>
      <c r="UUX5" s="205"/>
      <c r="UUY5" s="206"/>
      <c r="UUZ5" s="206"/>
      <c r="UVA5" s="202"/>
      <c r="UVB5" s="202"/>
      <c r="UVC5" s="203"/>
      <c r="UVD5" s="201"/>
      <c r="UVE5" s="201"/>
      <c r="UVF5" s="205"/>
      <c r="UVG5" s="206"/>
      <c r="UVH5" s="206"/>
      <c r="UVI5" s="202"/>
      <c r="UVJ5" s="202"/>
      <c r="UVK5" s="203"/>
      <c r="UVL5" s="201"/>
      <c r="UVM5" s="201"/>
      <c r="UVN5" s="205"/>
      <c r="UVO5" s="206"/>
      <c r="UVP5" s="206"/>
      <c r="UVQ5" s="202"/>
      <c r="UVR5" s="202"/>
      <c r="UVS5" s="203"/>
      <c r="UVT5" s="201"/>
      <c r="UVU5" s="201"/>
      <c r="UVV5" s="205"/>
      <c r="UVW5" s="206"/>
      <c r="UVX5" s="206"/>
      <c r="UVY5" s="202"/>
      <c r="UVZ5" s="202"/>
      <c r="UWA5" s="203"/>
      <c r="UWB5" s="201"/>
      <c r="UWC5" s="201"/>
      <c r="UWD5" s="205"/>
      <c r="UWE5" s="206"/>
      <c r="UWF5" s="206"/>
      <c r="UWG5" s="202"/>
      <c r="UWH5" s="202"/>
      <c r="UWI5" s="203"/>
      <c r="UWJ5" s="201"/>
      <c r="UWK5" s="201"/>
      <c r="UWL5" s="205"/>
      <c r="UWM5" s="206"/>
      <c r="UWN5" s="206"/>
      <c r="UWO5" s="202"/>
      <c r="UWP5" s="202"/>
      <c r="UWQ5" s="203"/>
      <c r="UWR5" s="201"/>
      <c r="UWS5" s="201"/>
      <c r="UWT5" s="205"/>
      <c r="UWU5" s="206"/>
      <c r="UWV5" s="206"/>
      <c r="UWW5" s="202"/>
      <c r="UWX5" s="202"/>
      <c r="UWY5" s="203"/>
      <c r="UWZ5" s="201"/>
      <c r="UXA5" s="201"/>
      <c r="UXB5" s="205"/>
      <c r="UXC5" s="206"/>
      <c r="UXD5" s="206"/>
      <c r="UXE5" s="202"/>
      <c r="UXF5" s="202"/>
      <c r="UXG5" s="203"/>
      <c r="UXH5" s="201"/>
      <c r="UXI5" s="201"/>
      <c r="UXJ5" s="205"/>
      <c r="UXK5" s="206"/>
      <c r="UXL5" s="206"/>
      <c r="UXM5" s="202"/>
      <c r="UXN5" s="202"/>
      <c r="UXO5" s="203"/>
      <c r="UXP5" s="201"/>
      <c r="UXQ5" s="201"/>
      <c r="UXR5" s="205"/>
      <c r="UXS5" s="206"/>
      <c r="UXT5" s="206"/>
      <c r="UXU5" s="202"/>
      <c r="UXV5" s="202"/>
      <c r="UXW5" s="203"/>
      <c r="UXX5" s="201"/>
      <c r="UXY5" s="201"/>
      <c r="UXZ5" s="205"/>
      <c r="UYA5" s="206"/>
      <c r="UYB5" s="206"/>
      <c r="UYC5" s="202"/>
      <c r="UYD5" s="202"/>
      <c r="UYE5" s="203"/>
      <c r="UYF5" s="201"/>
      <c r="UYG5" s="201"/>
      <c r="UYH5" s="205"/>
      <c r="UYI5" s="206"/>
      <c r="UYJ5" s="206"/>
      <c r="UYK5" s="202"/>
      <c r="UYL5" s="202"/>
      <c r="UYM5" s="203"/>
      <c r="UYN5" s="201"/>
      <c r="UYO5" s="201"/>
      <c r="UYP5" s="205"/>
      <c r="UYQ5" s="206"/>
      <c r="UYR5" s="206"/>
      <c r="UYS5" s="202"/>
      <c r="UYT5" s="202"/>
      <c r="UYU5" s="203"/>
      <c r="UYV5" s="201"/>
      <c r="UYW5" s="201"/>
      <c r="UYX5" s="205"/>
      <c r="UYY5" s="206"/>
      <c r="UYZ5" s="206"/>
      <c r="UZA5" s="202"/>
      <c r="UZB5" s="202"/>
      <c r="UZC5" s="203"/>
      <c r="UZD5" s="201"/>
      <c r="UZE5" s="201"/>
      <c r="UZF5" s="205"/>
      <c r="UZG5" s="206"/>
      <c r="UZH5" s="206"/>
      <c r="UZI5" s="202"/>
      <c r="UZJ5" s="202"/>
      <c r="UZK5" s="203"/>
      <c r="UZL5" s="201"/>
      <c r="UZM5" s="201"/>
      <c r="UZN5" s="205"/>
      <c r="UZO5" s="206"/>
      <c r="UZP5" s="206"/>
      <c r="UZQ5" s="202"/>
      <c r="UZR5" s="202"/>
      <c r="UZS5" s="203"/>
      <c r="UZT5" s="201"/>
      <c r="UZU5" s="201"/>
      <c r="UZV5" s="205"/>
      <c r="UZW5" s="206"/>
      <c r="UZX5" s="206"/>
      <c r="UZY5" s="202"/>
      <c r="UZZ5" s="202"/>
      <c r="VAA5" s="203"/>
      <c r="VAB5" s="201"/>
      <c r="VAC5" s="201"/>
      <c r="VAD5" s="205"/>
      <c r="VAE5" s="206"/>
      <c r="VAF5" s="206"/>
      <c r="VAG5" s="202"/>
      <c r="VAH5" s="202"/>
      <c r="VAI5" s="203"/>
      <c r="VAJ5" s="201"/>
      <c r="VAK5" s="201"/>
      <c r="VAL5" s="205"/>
      <c r="VAM5" s="206"/>
      <c r="VAN5" s="206"/>
      <c r="VAO5" s="202"/>
      <c r="VAP5" s="202"/>
      <c r="VAQ5" s="203"/>
      <c r="VAR5" s="201"/>
      <c r="VAS5" s="201"/>
      <c r="VAT5" s="205"/>
      <c r="VAU5" s="206"/>
      <c r="VAV5" s="206"/>
      <c r="VAW5" s="202"/>
      <c r="VAX5" s="202"/>
      <c r="VAY5" s="203"/>
      <c r="VAZ5" s="201"/>
      <c r="VBA5" s="201"/>
      <c r="VBB5" s="205"/>
      <c r="VBC5" s="206"/>
      <c r="VBD5" s="206"/>
      <c r="VBE5" s="202"/>
      <c r="VBF5" s="202"/>
      <c r="VBG5" s="203"/>
      <c r="VBH5" s="201"/>
      <c r="VBI5" s="201"/>
      <c r="VBJ5" s="205"/>
      <c r="VBK5" s="206"/>
      <c r="VBL5" s="206"/>
      <c r="VBM5" s="202"/>
      <c r="VBN5" s="202"/>
      <c r="VBO5" s="203"/>
      <c r="VBP5" s="201"/>
      <c r="VBQ5" s="201"/>
      <c r="VBR5" s="205"/>
      <c r="VBS5" s="206"/>
      <c r="VBT5" s="206"/>
      <c r="VBU5" s="202"/>
      <c r="VBV5" s="202"/>
      <c r="VBW5" s="203"/>
      <c r="VBX5" s="201"/>
      <c r="VBY5" s="201"/>
      <c r="VBZ5" s="205"/>
      <c r="VCA5" s="206"/>
      <c r="VCB5" s="206"/>
      <c r="VCC5" s="202"/>
      <c r="VCD5" s="202"/>
      <c r="VCE5" s="203"/>
      <c r="VCF5" s="201"/>
      <c r="VCG5" s="201"/>
      <c r="VCH5" s="205"/>
      <c r="VCI5" s="206"/>
      <c r="VCJ5" s="206"/>
      <c r="VCK5" s="202"/>
      <c r="VCL5" s="202"/>
      <c r="VCM5" s="203"/>
      <c r="VCN5" s="201"/>
      <c r="VCO5" s="201"/>
      <c r="VCP5" s="205"/>
      <c r="VCQ5" s="206"/>
      <c r="VCR5" s="206"/>
      <c r="VCS5" s="202"/>
      <c r="VCT5" s="202"/>
      <c r="VCU5" s="203"/>
      <c r="VCV5" s="201"/>
      <c r="VCW5" s="201"/>
      <c r="VCX5" s="205"/>
      <c r="VCY5" s="206"/>
      <c r="VCZ5" s="206"/>
      <c r="VDA5" s="202"/>
      <c r="VDB5" s="202"/>
      <c r="VDC5" s="203"/>
      <c r="VDD5" s="201"/>
      <c r="VDE5" s="201"/>
      <c r="VDF5" s="205"/>
      <c r="VDG5" s="206"/>
      <c r="VDH5" s="206"/>
      <c r="VDI5" s="202"/>
      <c r="VDJ5" s="202"/>
      <c r="VDK5" s="203"/>
      <c r="VDL5" s="201"/>
      <c r="VDM5" s="201"/>
      <c r="VDN5" s="205"/>
      <c r="VDO5" s="206"/>
      <c r="VDP5" s="206"/>
      <c r="VDQ5" s="202"/>
      <c r="VDR5" s="202"/>
      <c r="VDS5" s="203"/>
      <c r="VDT5" s="201"/>
      <c r="VDU5" s="201"/>
      <c r="VDV5" s="205"/>
      <c r="VDW5" s="206"/>
      <c r="VDX5" s="206"/>
      <c r="VDY5" s="202"/>
      <c r="VDZ5" s="202"/>
      <c r="VEA5" s="203"/>
      <c r="VEB5" s="201"/>
      <c r="VEC5" s="201"/>
      <c r="VED5" s="205"/>
      <c r="VEE5" s="206"/>
      <c r="VEF5" s="206"/>
      <c r="VEG5" s="202"/>
      <c r="VEH5" s="202"/>
      <c r="VEI5" s="203"/>
      <c r="VEJ5" s="201"/>
      <c r="VEK5" s="201"/>
      <c r="VEL5" s="205"/>
      <c r="VEM5" s="206"/>
      <c r="VEN5" s="206"/>
      <c r="VEO5" s="202"/>
      <c r="VEP5" s="202"/>
      <c r="VEQ5" s="203"/>
      <c r="VER5" s="201"/>
      <c r="VES5" s="201"/>
      <c r="VET5" s="205"/>
      <c r="VEU5" s="206"/>
      <c r="VEV5" s="206"/>
      <c r="VEW5" s="202"/>
      <c r="VEX5" s="202"/>
      <c r="VEY5" s="203"/>
      <c r="VEZ5" s="201"/>
      <c r="VFA5" s="201"/>
      <c r="VFB5" s="205"/>
      <c r="VFC5" s="206"/>
      <c r="VFD5" s="206"/>
      <c r="VFE5" s="202"/>
      <c r="VFF5" s="202"/>
      <c r="VFG5" s="203"/>
      <c r="VFH5" s="201"/>
      <c r="VFI5" s="201"/>
      <c r="VFJ5" s="205"/>
      <c r="VFK5" s="206"/>
      <c r="VFL5" s="206"/>
      <c r="VFM5" s="202"/>
      <c r="VFN5" s="202"/>
      <c r="VFO5" s="203"/>
      <c r="VFP5" s="201"/>
      <c r="VFQ5" s="201"/>
      <c r="VFR5" s="205"/>
      <c r="VFS5" s="206"/>
      <c r="VFT5" s="206"/>
      <c r="VFU5" s="202"/>
      <c r="VFV5" s="202"/>
      <c r="VFW5" s="203"/>
      <c r="VFX5" s="201"/>
      <c r="VFY5" s="201"/>
      <c r="VFZ5" s="205"/>
      <c r="VGA5" s="206"/>
      <c r="VGB5" s="206"/>
      <c r="VGC5" s="202"/>
      <c r="VGD5" s="202"/>
      <c r="VGE5" s="203"/>
      <c r="VGF5" s="201"/>
      <c r="VGG5" s="201"/>
      <c r="VGH5" s="205"/>
      <c r="VGI5" s="206"/>
      <c r="VGJ5" s="206"/>
      <c r="VGK5" s="202"/>
      <c r="VGL5" s="202"/>
      <c r="VGM5" s="203"/>
      <c r="VGN5" s="201"/>
      <c r="VGO5" s="201"/>
      <c r="VGP5" s="205"/>
      <c r="VGQ5" s="206"/>
      <c r="VGR5" s="206"/>
      <c r="VGS5" s="202"/>
      <c r="VGT5" s="202"/>
      <c r="VGU5" s="203"/>
      <c r="VGV5" s="201"/>
      <c r="VGW5" s="201"/>
      <c r="VGX5" s="205"/>
      <c r="VGY5" s="206"/>
      <c r="VGZ5" s="206"/>
      <c r="VHA5" s="202"/>
      <c r="VHB5" s="202"/>
      <c r="VHC5" s="203"/>
      <c r="VHD5" s="201"/>
      <c r="VHE5" s="201"/>
      <c r="VHF5" s="205"/>
      <c r="VHG5" s="206"/>
      <c r="VHH5" s="206"/>
      <c r="VHI5" s="202"/>
      <c r="VHJ5" s="202"/>
      <c r="VHK5" s="203"/>
      <c r="VHL5" s="201"/>
      <c r="VHM5" s="201"/>
      <c r="VHN5" s="205"/>
      <c r="VHO5" s="206"/>
      <c r="VHP5" s="206"/>
      <c r="VHQ5" s="202"/>
      <c r="VHR5" s="202"/>
      <c r="VHS5" s="203"/>
      <c r="VHT5" s="201"/>
      <c r="VHU5" s="201"/>
      <c r="VHV5" s="205"/>
      <c r="VHW5" s="206"/>
      <c r="VHX5" s="206"/>
      <c r="VHY5" s="202"/>
      <c r="VHZ5" s="202"/>
      <c r="VIA5" s="203"/>
      <c r="VIB5" s="201"/>
      <c r="VIC5" s="201"/>
      <c r="VID5" s="205"/>
      <c r="VIE5" s="206"/>
      <c r="VIF5" s="206"/>
      <c r="VIG5" s="202"/>
      <c r="VIH5" s="202"/>
      <c r="VII5" s="203"/>
      <c r="VIJ5" s="201"/>
      <c r="VIK5" s="201"/>
      <c r="VIL5" s="205"/>
      <c r="VIM5" s="206"/>
      <c r="VIN5" s="206"/>
      <c r="VIO5" s="202"/>
      <c r="VIP5" s="202"/>
      <c r="VIQ5" s="203"/>
      <c r="VIR5" s="201"/>
      <c r="VIS5" s="201"/>
      <c r="VIT5" s="205"/>
      <c r="VIU5" s="206"/>
      <c r="VIV5" s="206"/>
      <c r="VIW5" s="202"/>
      <c r="VIX5" s="202"/>
      <c r="VIY5" s="203"/>
      <c r="VIZ5" s="201"/>
      <c r="VJA5" s="201"/>
      <c r="VJB5" s="205"/>
      <c r="VJC5" s="206"/>
      <c r="VJD5" s="206"/>
      <c r="VJE5" s="202"/>
      <c r="VJF5" s="202"/>
      <c r="VJG5" s="203"/>
      <c r="VJH5" s="201"/>
      <c r="VJI5" s="201"/>
      <c r="VJJ5" s="205"/>
      <c r="VJK5" s="206"/>
      <c r="VJL5" s="206"/>
      <c r="VJM5" s="202"/>
      <c r="VJN5" s="202"/>
      <c r="VJO5" s="203"/>
      <c r="VJP5" s="201"/>
      <c r="VJQ5" s="201"/>
      <c r="VJR5" s="205"/>
      <c r="VJS5" s="206"/>
      <c r="VJT5" s="206"/>
      <c r="VJU5" s="202"/>
      <c r="VJV5" s="202"/>
      <c r="VJW5" s="203"/>
      <c r="VJX5" s="201"/>
      <c r="VJY5" s="201"/>
      <c r="VJZ5" s="205"/>
      <c r="VKA5" s="206"/>
      <c r="VKB5" s="206"/>
      <c r="VKC5" s="202"/>
      <c r="VKD5" s="202"/>
      <c r="VKE5" s="203"/>
      <c r="VKF5" s="201"/>
      <c r="VKG5" s="201"/>
      <c r="VKH5" s="205"/>
      <c r="VKI5" s="206"/>
      <c r="VKJ5" s="206"/>
      <c r="VKK5" s="202"/>
      <c r="VKL5" s="202"/>
      <c r="VKM5" s="203"/>
      <c r="VKN5" s="201"/>
      <c r="VKO5" s="201"/>
      <c r="VKP5" s="205"/>
      <c r="VKQ5" s="206"/>
      <c r="VKR5" s="206"/>
      <c r="VKS5" s="202"/>
      <c r="VKT5" s="202"/>
      <c r="VKU5" s="203"/>
      <c r="VKV5" s="201"/>
      <c r="VKW5" s="201"/>
      <c r="VKX5" s="205"/>
      <c r="VKY5" s="206"/>
      <c r="VKZ5" s="206"/>
      <c r="VLA5" s="202"/>
      <c r="VLB5" s="202"/>
      <c r="VLC5" s="203"/>
      <c r="VLD5" s="201"/>
      <c r="VLE5" s="201"/>
      <c r="VLF5" s="205"/>
      <c r="VLG5" s="206"/>
      <c r="VLH5" s="206"/>
      <c r="VLI5" s="202"/>
      <c r="VLJ5" s="202"/>
      <c r="VLK5" s="203"/>
      <c r="VLL5" s="201"/>
      <c r="VLM5" s="201"/>
      <c r="VLN5" s="205"/>
      <c r="VLO5" s="206"/>
      <c r="VLP5" s="206"/>
      <c r="VLQ5" s="202"/>
      <c r="VLR5" s="202"/>
      <c r="VLS5" s="203"/>
      <c r="VLT5" s="201"/>
      <c r="VLU5" s="201"/>
      <c r="VLV5" s="205"/>
      <c r="VLW5" s="206"/>
      <c r="VLX5" s="206"/>
      <c r="VLY5" s="202"/>
      <c r="VLZ5" s="202"/>
      <c r="VMA5" s="203"/>
      <c r="VMB5" s="201"/>
      <c r="VMC5" s="201"/>
      <c r="VMD5" s="205"/>
      <c r="VME5" s="206"/>
      <c r="VMF5" s="206"/>
      <c r="VMG5" s="202"/>
      <c r="VMH5" s="202"/>
      <c r="VMI5" s="203"/>
      <c r="VMJ5" s="201"/>
      <c r="VMK5" s="201"/>
      <c r="VML5" s="205"/>
      <c r="VMM5" s="206"/>
      <c r="VMN5" s="206"/>
      <c r="VMO5" s="202"/>
      <c r="VMP5" s="202"/>
      <c r="VMQ5" s="203"/>
      <c r="VMR5" s="201"/>
      <c r="VMS5" s="201"/>
      <c r="VMT5" s="205"/>
      <c r="VMU5" s="206"/>
      <c r="VMV5" s="206"/>
      <c r="VMW5" s="202"/>
      <c r="VMX5" s="202"/>
      <c r="VMY5" s="203"/>
      <c r="VMZ5" s="201"/>
      <c r="VNA5" s="201"/>
      <c r="VNB5" s="205"/>
      <c r="VNC5" s="206"/>
      <c r="VND5" s="206"/>
      <c r="VNE5" s="202"/>
      <c r="VNF5" s="202"/>
      <c r="VNG5" s="203"/>
      <c r="VNH5" s="201"/>
      <c r="VNI5" s="201"/>
      <c r="VNJ5" s="205"/>
      <c r="VNK5" s="206"/>
      <c r="VNL5" s="206"/>
      <c r="VNM5" s="202"/>
      <c r="VNN5" s="202"/>
      <c r="VNO5" s="203"/>
      <c r="VNP5" s="201"/>
      <c r="VNQ5" s="201"/>
      <c r="VNR5" s="205"/>
      <c r="VNS5" s="206"/>
      <c r="VNT5" s="206"/>
      <c r="VNU5" s="202"/>
      <c r="VNV5" s="202"/>
      <c r="VNW5" s="203"/>
      <c r="VNX5" s="201"/>
      <c r="VNY5" s="201"/>
      <c r="VNZ5" s="205"/>
      <c r="VOA5" s="206"/>
      <c r="VOB5" s="206"/>
      <c r="VOC5" s="202"/>
      <c r="VOD5" s="202"/>
      <c r="VOE5" s="203"/>
      <c r="VOF5" s="201"/>
      <c r="VOG5" s="201"/>
      <c r="VOH5" s="205"/>
      <c r="VOI5" s="206"/>
      <c r="VOJ5" s="206"/>
      <c r="VOK5" s="202"/>
      <c r="VOL5" s="202"/>
      <c r="VOM5" s="203"/>
      <c r="VON5" s="201"/>
      <c r="VOO5" s="201"/>
      <c r="VOP5" s="205"/>
      <c r="VOQ5" s="206"/>
      <c r="VOR5" s="206"/>
      <c r="VOS5" s="202"/>
      <c r="VOT5" s="202"/>
      <c r="VOU5" s="203"/>
      <c r="VOV5" s="201"/>
      <c r="VOW5" s="201"/>
      <c r="VOX5" s="205"/>
      <c r="VOY5" s="206"/>
      <c r="VOZ5" s="206"/>
      <c r="VPA5" s="202"/>
      <c r="VPB5" s="202"/>
      <c r="VPC5" s="203"/>
      <c r="VPD5" s="201"/>
      <c r="VPE5" s="201"/>
      <c r="VPF5" s="205"/>
      <c r="VPG5" s="206"/>
      <c r="VPH5" s="206"/>
      <c r="VPI5" s="202"/>
      <c r="VPJ5" s="202"/>
      <c r="VPK5" s="203"/>
      <c r="VPL5" s="201"/>
      <c r="VPM5" s="201"/>
      <c r="VPN5" s="205"/>
      <c r="VPO5" s="206"/>
      <c r="VPP5" s="206"/>
      <c r="VPQ5" s="202"/>
      <c r="VPR5" s="202"/>
      <c r="VPS5" s="203"/>
      <c r="VPT5" s="201"/>
      <c r="VPU5" s="201"/>
      <c r="VPV5" s="205"/>
      <c r="VPW5" s="206"/>
      <c r="VPX5" s="206"/>
      <c r="VPY5" s="202"/>
      <c r="VPZ5" s="202"/>
      <c r="VQA5" s="203"/>
      <c r="VQB5" s="201"/>
      <c r="VQC5" s="201"/>
      <c r="VQD5" s="205"/>
      <c r="VQE5" s="206"/>
      <c r="VQF5" s="206"/>
      <c r="VQG5" s="202"/>
      <c r="VQH5" s="202"/>
      <c r="VQI5" s="203"/>
      <c r="VQJ5" s="201"/>
      <c r="VQK5" s="201"/>
      <c r="VQL5" s="205"/>
      <c r="VQM5" s="206"/>
      <c r="VQN5" s="206"/>
      <c r="VQO5" s="202"/>
      <c r="VQP5" s="202"/>
      <c r="VQQ5" s="203"/>
      <c r="VQR5" s="201"/>
      <c r="VQS5" s="201"/>
      <c r="VQT5" s="205"/>
      <c r="VQU5" s="206"/>
      <c r="VQV5" s="206"/>
      <c r="VQW5" s="202"/>
      <c r="VQX5" s="202"/>
      <c r="VQY5" s="203"/>
      <c r="VQZ5" s="201"/>
      <c r="VRA5" s="201"/>
      <c r="VRB5" s="205"/>
      <c r="VRC5" s="206"/>
      <c r="VRD5" s="206"/>
      <c r="VRE5" s="202"/>
      <c r="VRF5" s="202"/>
      <c r="VRG5" s="203"/>
      <c r="VRH5" s="201"/>
      <c r="VRI5" s="201"/>
      <c r="VRJ5" s="205"/>
      <c r="VRK5" s="206"/>
      <c r="VRL5" s="206"/>
      <c r="VRM5" s="202"/>
      <c r="VRN5" s="202"/>
      <c r="VRO5" s="203"/>
      <c r="VRP5" s="201"/>
      <c r="VRQ5" s="201"/>
      <c r="VRR5" s="205"/>
      <c r="VRS5" s="206"/>
      <c r="VRT5" s="206"/>
      <c r="VRU5" s="202"/>
      <c r="VRV5" s="202"/>
      <c r="VRW5" s="203"/>
      <c r="VRX5" s="201"/>
      <c r="VRY5" s="201"/>
      <c r="VRZ5" s="205"/>
      <c r="VSA5" s="206"/>
      <c r="VSB5" s="206"/>
      <c r="VSC5" s="202"/>
      <c r="VSD5" s="202"/>
      <c r="VSE5" s="203"/>
      <c r="VSF5" s="201"/>
      <c r="VSG5" s="201"/>
      <c r="VSH5" s="205"/>
      <c r="VSI5" s="206"/>
      <c r="VSJ5" s="206"/>
      <c r="VSK5" s="202"/>
      <c r="VSL5" s="202"/>
      <c r="VSM5" s="203"/>
      <c r="VSN5" s="201"/>
      <c r="VSO5" s="201"/>
      <c r="VSP5" s="205"/>
      <c r="VSQ5" s="206"/>
      <c r="VSR5" s="206"/>
      <c r="VSS5" s="202"/>
      <c r="VST5" s="202"/>
      <c r="VSU5" s="203"/>
      <c r="VSV5" s="201"/>
      <c r="VSW5" s="201"/>
      <c r="VSX5" s="205"/>
      <c r="VSY5" s="206"/>
      <c r="VSZ5" s="206"/>
      <c r="VTA5" s="202"/>
      <c r="VTB5" s="202"/>
      <c r="VTC5" s="203"/>
      <c r="VTD5" s="201"/>
      <c r="VTE5" s="201"/>
      <c r="VTF5" s="205"/>
      <c r="VTG5" s="206"/>
      <c r="VTH5" s="206"/>
      <c r="VTI5" s="202"/>
      <c r="VTJ5" s="202"/>
      <c r="VTK5" s="203"/>
      <c r="VTL5" s="201"/>
      <c r="VTM5" s="201"/>
      <c r="VTN5" s="205"/>
      <c r="VTO5" s="206"/>
      <c r="VTP5" s="206"/>
      <c r="VTQ5" s="202"/>
      <c r="VTR5" s="202"/>
      <c r="VTS5" s="203"/>
      <c r="VTT5" s="201"/>
      <c r="VTU5" s="201"/>
      <c r="VTV5" s="205"/>
      <c r="VTW5" s="206"/>
      <c r="VTX5" s="206"/>
      <c r="VTY5" s="202"/>
      <c r="VTZ5" s="202"/>
      <c r="VUA5" s="203"/>
      <c r="VUB5" s="201"/>
      <c r="VUC5" s="201"/>
      <c r="VUD5" s="205"/>
      <c r="VUE5" s="206"/>
      <c r="VUF5" s="206"/>
      <c r="VUG5" s="202"/>
      <c r="VUH5" s="202"/>
      <c r="VUI5" s="203"/>
      <c r="VUJ5" s="201"/>
      <c r="VUK5" s="201"/>
      <c r="VUL5" s="205"/>
      <c r="VUM5" s="206"/>
      <c r="VUN5" s="206"/>
      <c r="VUO5" s="202"/>
      <c r="VUP5" s="202"/>
      <c r="VUQ5" s="203"/>
      <c r="VUR5" s="201"/>
      <c r="VUS5" s="201"/>
      <c r="VUT5" s="205"/>
      <c r="VUU5" s="206"/>
      <c r="VUV5" s="206"/>
      <c r="VUW5" s="202"/>
      <c r="VUX5" s="202"/>
      <c r="VUY5" s="203"/>
      <c r="VUZ5" s="201"/>
      <c r="VVA5" s="201"/>
      <c r="VVB5" s="205"/>
      <c r="VVC5" s="206"/>
      <c r="VVD5" s="206"/>
      <c r="VVE5" s="202"/>
      <c r="VVF5" s="202"/>
      <c r="VVG5" s="203"/>
      <c r="VVH5" s="201"/>
      <c r="VVI5" s="201"/>
      <c r="VVJ5" s="205"/>
      <c r="VVK5" s="206"/>
      <c r="VVL5" s="206"/>
      <c r="VVM5" s="202"/>
      <c r="VVN5" s="202"/>
      <c r="VVO5" s="203"/>
      <c r="VVP5" s="201"/>
      <c r="VVQ5" s="201"/>
      <c r="VVR5" s="205"/>
      <c r="VVS5" s="206"/>
      <c r="VVT5" s="206"/>
      <c r="VVU5" s="202"/>
      <c r="VVV5" s="202"/>
      <c r="VVW5" s="203"/>
      <c r="VVX5" s="201"/>
      <c r="VVY5" s="201"/>
      <c r="VVZ5" s="205"/>
      <c r="VWA5" s="206"/>
      <c r="VWB5" s="206"/>
      <c r="VWC5" s="202"/>
      <c r="VWD5" s="202"/>
      <c r="VWE5" s="203"/>
      <c r="VWF5" s="201"/>
      <c r="VWG5" s="201"/>
      <c r="VWH5" s="205"/>
      <c r="VWI5" s="206"/>
      <c r="VWJ5" s="206"/>
      <c r="VWK5" s="202"/>
      <c r="VWL5" s="202"/>
      <c r="VWM5" s="203"/>
      <c r="VWN5" s="201"/>
      <c r="VWO5" s="201"/>
      <c r="VWP5" s="205"/>
      <c r="VWQ5" s="206"/>
      <c r="VWR5" s="206"/>
      <c r="VWS5" s="202"/>
      <c r="VWT5" s="202"/>
      <c r="VWU5" s="203"/>
      <c r="VWV5" s="201"/>
      <c r="VWW5" s="201"/>
      <c r="VWX5" s="205"/>
      <c r="VWY5" s="206"/>
      <c r="VWZ5" s="206"/>
      <c r="VXA5" s="202"/>
      <c r="VXB5" s="202"/>
      <c r="VXC5" s="203"/>
      <c r="VXD5" s="201"/>
      <c r="VXE5" s="201"/>
      <c r="VXF5" s="205"/>
      <c r="VXG5" s="206"/>
      <c r="VXH5" s="206"/>
      <c r="VXI5" s="202"/>
      <c r="VXJ5" s="202"/>
      <c r="VXK5" s="203"/>
      <c r="VXL5" s="201"/>
      <c r="VXM5" s="201"/>
      <c r="VXN5" s="205"/>
      <c r="VXO5" s="206"/>
      <c r="VXP5" s="206"/>
      <c r="VXQ5" s="202"/>
      <c r="VXR5" s="202"/>
      <c r="VXS5" s="203"/>
      <c r="VXT5" s="201"/>
      <c r="VXU5" s="201"/>
      <c r="VXV5" s="205"/>
      <c r="VXW5" s="206"/>
      <c r="VXX5" s="206"/>
      <c r="VXY5" s="202"/>
      <c r="VXZ5" s="202"/>
      <c r="VYA5" s="203"/>
      <c r="VYB5" s="201"/>
      <c r="VYC5" s="201"/>
      <c r="VYD5" s="205"/>
      <c r="VYE5" s="206"/>
      <c r="VYF5" s="206"/>
      <c r="VYG5" s="202"/>
      <c r="VYH5" s="202"/>
      <c r="VYI5" s="203"/>
      <c r="VYJ5" s="201"/>
      <c r="VYK5" s="201"/>
      <c r="VYL5" s="205"/>
      <c r="VYM5" s="206"/>
      <c r="VYN5" s="206"/>
      <c r="VYO5" s="202"/>
      <c r="VYP5" s="202"/>
      <c r="VYQ5" s="203"/>
      <c r="VYR5" s="201"/>
      <c r="VYS5" s="201"/>
      <c r="VYT5" s="205"/>
      <c r="VYU5" s="206"/>
      <c r="VYV5" s="206"/>
      <c r="VYW5" s="202"/>
      <c r="VYX5" s="202"/>
      <c r="VYY5" s="203"/>
      <c r="VYZ5" s="201"/>
      <c r="VZA5" s="201"/>
      <c r="VZB5" s="205"/>
      <c r="VZC5" s="206"/>
      <c r="VZD5" s="206"/>
      <c r="VZE5" s="202"/>
      <c r="VZF5" s="202"/>
      <c r="VZG5" s="203"/>
      <c r="VZH5" s="201"/>
      <c r="VZI5" s="201"/>
      <c r="VZJ5" s="205"/>
      <c r="VZK5" s="206"/>
      <c r="VZL5" s="206"/>
      <c r="VZM5" s="202"/>
      <c r="VZN5" s="202"/>
      <c r="VZO5" s="203"/>
      <c r="VZP5" s="201"/>
      <c r="VZQ5" s="201"/>
      <c r="VZR5" s="205"/>
      <c r="VZS5" s="206"/>
      <c r="VZT5" s="206"/>
      <c r="VZU5" s="202"/>
      <c r="VZV5" s="202"/>
      <c r="VZW5" s="203"/>
      <c r="VZX5" s="201"/>
      <c r="VZY5" s="201"/>
      <c r="VZZ5" s="205"/>
      <c r="WAA5" s="206"/>
      <c r="WAB5" s="206"/>
      <c r="WAC5" s="202"/>
      <c r="WAD5" s="202"/>
      <c r="WAE5" s="203"/>
      <c r="WAF5" s="201"/>
      <c r="WAG5" s="201"/>
      <c r="WAH5" s="205"/>
      <c r="WAI5" s="206"/>
      <c r="WAJ5" s="206"/>
      <c r="WAK5" s="202"/>
      <c r="WAL5" s="202"/>
      <c r="WAM5" s="203"/>
      <c r="WAN5" s="201"/>
      <c r="WAO5" s="201"/>
      <c r="WAP5" s="205"/>
      <c r="WAQ5" s="206"/>
      <c r="WAR5" s="206"/>
      <c r="WAS5" s="202"/>
      <c r="WAT5" s="202"/>
      <c r="WAU5" s="203"/>
      <c r="WAV5" s="201"/>
      <c r="WAW5" s="201"/>
      <c r="WAX5" s="205"/>
      <c r="WAY5" s="206"/>
      <c r="WAZ5" s="206"/>
      <c r="WBA5" s="202"/>
      <c r="WBB5" s="202"/>
      <c r="WBC5" s="203"/>
      <c r="WBD5" s="201"/>
      <c r="WBE5" s="201"/>
      <c r="WBF5" s="205"/>
      <c r="WBG5" s="206"/>
      <c r="WBH5" s="206"/>
      <c r="WBI5" s="202"/>
      <c r="WBJ5" s="202"/>
      <c r="WBK5" s="203"/>
      <c r="WBL5" s="201"/>
      <c r="WBM5" s="201"/>
      <c r="WBN5" s="205"/>
      <c r="WBO5" s="206"/>
      <c r="WBP5" s="206"/>
      <c r="WBQ5" s="202"/>
      <c r="WBR5" s="202"/>
      <c r="WBS5" s="203"/>
      <c r="WBT5" s="201"/>
      <c r="WBU5" s="201"/>
      <c r="WBV5" s="205"/>
      <c r="WBW5" s="206"/>
      <c r="WBX5" s="206"/>
      <c r="WBY5" s="202"/>
      <c r="WBZ5" s="202"/>
      <c r="WCA5" s="203"/>
      <c r="WCB5" s="201"/>
      <c r="WCC5" s="201"/>
      <c r="WCD5" s="205"/>
      <c r="WCE5" s="206"/>
      <c r="WCF5" s="206"/>
      <c r="WCG5" s="202"/>
      <c r="WCH5" s="202"/>
      <c r="WCI5" s="203"/>
      <c r="WCJ5" s="201"/>
      <c r="WCK5" s="201"/>
      <c r="WCL5" s="205"/>
      <c r="WCM5" s="206"/>
      <c r="WCN5" s="206"/>
      <c r="WCO5" s="202"/>
      <c r="WCP5" s="202"/>
      <c r="WCQ5" s="203"/>
      <c r="WCR5" s="201"/>
      <c r="WCS5" s="201"/>
      <c r="WCT5" s="205"/>
      <c r="WCU5" s="206"/>
      <c r="WCV5" s="206"/>
      <c r="WCW5" s="202"/>
      <c r="WCX5" s="202"/>
      <c r="WCY5" s="203"/>
      <c r="WCZ5" s="201"/>
      <c r="WDA5" s="201"/>
      <c r="WDB5" s="205"/>
      <c r="WDC5" s="206"/>
      <c r="WDD5" s="206"/>
      <c r="WDE5" s="202"/>
      <c r="WDF5" s="202"/>
      <c r="WDG5" s="203"/>
      <c r="WDH5" s="201"/>
      <c r="WDI5" s="201"/>
      <c r="WDJ5" s="205"/>
      <c r="WDK5" s="206"/>
      <c r="WDL5" s="206"/>
      <c r="WDM5" s="202"/>
      <c r="WDN5" s="202"/>
      <c r="WDO5" s="203"/>
      <c r="WDP5" s="201"/>
      <c r="WDQ5" s="201"/>
      <c r="WDR5" s="205"/>
      <c r="WDS5" s="206"/>
      <c r="WDT5" s="206"/>
      <c r="WDU5" s="202"/>
      <c r="WDV5" s="202"/>
      <c r="WDW5" s="203"/>
      <c r="WDX5" s="201"/>
      <c r="WDY5" s="201"/>
      <c r="WDZ5" s="205"/>
      <c r="WEA5" s="206"/>
      <c r="WEB5" s="206"/>
      <c r="WEC5" s="202"/>
      <c r="WED5" s="202"/>
      <c r="WEE5" s="203"/>
      <c r="WEF5" s="201"/>
      <c r="WEG5" s="201"/>
      <c r="WEH5" s="205"/>
      <c r="WEI5" s="206"/>
      <c r="WEJ5" s="206"/>
      <c r="WEK5" s="202"/>
      <c r="WEL5" s="202"/>
      <c r="WEM5" s="203"/>
      <c r="WEN5" s="201"/>
      <c r="WEO5" s="201"/>
      <c r="WEP5" s="205"/>
      <c r="WEQ5" s="206"/>
      <c r="WER5" s="206"/>
      <c r="WES5" s="202"/>
      <c r="WET5" s="202"/>
      <c r="WEU5" s="203"/>
      <c r="WEV5" s="201"/>
      <c r="WEW5" s="201"/>
      <c r="WEX5" s="205"/>
      <c r="WEY5" s="206"/>
      <c r="WEZ5" s="206"/>
      <c r="WFA5" s="202"/>
      <c r="WFB5" s="202"/>
      <c r="WFC5" s="203"/>
      <c r="WFD5" s="201"/>
      <c r="WFE5" s="201"/>
      <c r="WFF5" s="205"/>
      <c r="WFG5" s="206"/>
      <c r="WFH5" s="206"/>
      <c r="WFI5" s="202"/>
      <c r="WFJ5" s="202"/>
      <c r="WFK5" s="203"/>
      <c r="WFL5" s="201"/>
      <c r="WFM5" s="201"/>
      <c r="WFN5" s="205"/>
      <c r="WFO5" s="206"/>
      <c r="WFP5" s="206"/>
      <c r="WFQ5" s="202"/>
      <c r="WFR5" s="202"/>
      <c r="WFS5" s="203"/>
      <c r="WFT5" s="201"/>
      <c r="WFU5" s="201"/>
      <c r="WFV5" s="205"/>
      <c r="WFW5" s="206"/>
      <c r="WFX5" s="206"/>
      <c r="WFY5" s="202"/>
      <c r="WFZ5" s="202"/>
      <c r="WGA5" s="203"/>
      <c r="WGB5" s="201"/>
      <c r="WGC5" s="201"/>
      <c r="WGD5" s="205"/>
      <c r="WGE5" s="206"/>
      <c r="WGF5" s="206"/>
      <c r="WGG5" s="202"/>
      <c r="WGH5" s="202"/>
      <c r="WGI5" s="203"/>
      <c r="WGJ5" s="201"/>
      <c r="WGK5" s="201"/>
      <c r="WGL5" s="205"/>
      <c r="WGM5" s="206"/>
      <c r="WGN5" s="206"/>
      <c r="WGO5" s="202"/>
      <c r="WGP5" s="202"/>
      <c r="WGQ5" s="203"/>
      <c r="WGR5" s="201"/>
      <c r="WGS5" s="201"/>
      <c r="WGT5" s="205"/>
      <c r="WGU5" s="206"/>
      <c r="WGV5" s="206"/>
      <c r="WGW5" s="202"/>
      <c r="WGX5" s="202"/>
      <c r="WGY5" s="203"/>
      <c r="WGZ5" s="201"/>
      <c r="WHA5" s="201"/>
      <c r="WHB5" s="205"/>
      <c r="WHC5" s="206"/>
      <c r="WHD5" s="206"/>
      <c r="WHE5" s="202"/>
      <c r="WHF5" s="202"/>
      <c r="WHG5" s="203"/>
      <c r="WHH5" s="201"/>
      <c r="WHI5" s="201"/>
      <c r="WHJ5" s="205"/>
      <c r="WHK5" s="206"/>
      <c r="WHL5" s="206"/>
      <c r="WHM5" s="202"/>
      <c r="WHN5" s="202"/>
      <c r="WHO5" s="203"/>
      <c r="WHP5" s="201"/>
      <c r="WHQ5" s="201"/>
      <c r="WHR5" s="205"/>
      <c r="WHS5" s="206"/>
      <c r="WHT5" s="206"/>
      <c r="WHU5" s="202"/>
      <c r="WHV5" s="202"/>
      <c r="WHW5" s="203"/>
      <c r="WHX5" s="201"/>
      <c r="WHY5" s="201"/>
      <c r="WHZ5" s="205"/>
      <c r="WIA5" s="206"/>
      <c r="WIB5" s="206"/>
      <c r="WIC5" s="202"/>
      <c r="WID5" s="202"/>
      <c r="WIE5" s="203"/>
      <c r="WIF5" s="201"/>
      <c r="WIG5" s="201"/>
      <c r="WIH5" s="205"/>
      <c r="WII5" s="206"/>
      <c r="WIJ5" s="206"/>
      <c r="WIK5" s="202"/>
      <c r="WIL5" s="202"/>
      <c r="WIM5" s="203"/>
      <c r="WIN5" s="201"/>
      <c r="WIO5" s="201"/>
      <c r="WIP5" s="205"/>
      <c r="WIQ5" s="206"/>
      <c r="WIR5" s="206"/>
      <c r="WIS5" s="202"/>
      <c r="WIT5" s="202"/>
      <c r="WIU5" s="203"/>
      <c r="WIV5" s="201"/>
      <c r="WIW5" s="201"/>
      <c r="WIX5" s="205"/>
      <c r="WIY5" s="206"/>
      <c r="WIZ5" s="206"/>
      <c r="WJA5" s="202"/>
      <c r="WJB5" s="202"/>
      <c r="WJC5" s="203"/>
      <c r="WJD5" s="201"/>
      <c r="WJE5" s="201"/>
      <c r="WJF5" s="205"/>
      <c r="WJG5" s="206"/>
      <c r="WJH5" s="206"/>
      <c r="WJI5" s="202"/>
      <c r="WJJ5" s="202"/>
      <c r="WJK5" s="203"/>
      <c r="WJL5" s="201"/>
      <c r="WJM5" s="201"/>
      <c r="WJN5" s="205"/>
      <c r="WJO5" s="206"/>
      <c r="WJP5" s="206"/>
      <c r="WJQ5" s="202"/>
      <c r="WJR5" s="202"/>
      <c r="WJS5" s="203"/>
      <c r="WJT5" s="201"/>
      <c r="WJU5" s="201"/>
      <c r="WJV5" s="205"/>
      <c r="WJW5" s="206"/>
      <c r="WJX5" s="206"/>
      <c r="WJY5" s="202"/>
      <c r="WJZ5" s="202"/>
      <c r="WKA5" s="203"/>
      <c r="WKB5" s="201"/>
      <c r="WKC5" s="201"/>
      <c r="WKD5" s="205"/>
      <c r="WKE5" s="206"/>
      <c r="WKF5" s="206"/>
      <c r="WKG5" s="202"/>
      <c r="WKH5" s="202"/>
      <c r="WKI5" s="203"/>
      <c r="WKJ5" s="201"/>
      <c r="WKK5" s="201"/>
      <c r="WKL5" s="205"/>
      <c r="WKM5" s="206"/>
      <c r="WKN5" s="206"/>
      <c r="WKO5" s="202"/>
      <c r="WKP5" s="202"/>
      <c r="WKQ5" s="203"/>
      <c r="WKR5" s="201"/>
      <c r="WKS5" s="201"/>
      <c r="WKT5" s="205"/>
      <c r="WKU5" s="206"/>
      <c r="WKV5" s="206"/>
      <c r="WKW5" s="202"/>
      <c r="WKX5" s="202"/>
      <c r="WKY5" s="203"/>
      <c r="WKZ5" s="201"/>
      <c r="WLA5" s="201"/>
      <c r="WLB5" s="205"/>
      <c r="WLC5" s="206"/>
      <c r="WLD5" s="206"/>
      <c r="WLE5" s="202"/>
      <c r="WLF5" s="202"/>
      <c r="WLG5" s="203"/>
      <c r="WLH5" s="201"/>
      <c r="WLI5" s="201"/>
      <c r="WLJ5" s="205"/>
      <c r="WLK5" s="206"/>
      <c r="WLL5" s="206"/>
      <c r="WLM5" s="202"/>
      <c r="WLN5" s="202"/>
      <c r="WLO5" s="203"/>
      <c r="WLP5" s="201"/>
      <c r="WLQ5" s="201"/>
      <c r="WLR5" s="205"/>
      <c r="WLS5" s="206"/>
      <c r="WLT5" s="206"/>
      <c r="WLU5" s="202"/>
      <c r="WLV5" s="202"/>
      <c r="WLW5" s="203"/>
      <c r="WLX5" s="201"/>
      <c r="WLY5" s="201"/>
      <c r="WLZ5" s="205"/>
      <c r="WMA5" s="206"/>
      <c r="WMB5" s="206"/>
      <c r="WMC5" s="202"/>
      <c r="WMD5" s="202"/>
      <c r="WME5" s="203"/>
      <c r="WMF5" s="201"/>
      <c r="WMG5" s="201"/>
      <c r="WMH5" s="205"/>
      <c r="WMI5" s="206"/>
      <c r="WMJ5" s="206"/>
      <c r="WMK5" s="202"/>
      <c r="WML5" s="202"/>
      <c r="WMM5" s="203"/>
      <c r="WMN5" s="201"/>
      <c r="WMO5" s="201"/>
      <c r="WMP5" s="205"/>
      <c r="WMQ5" s="206"/>
      <c r="WMR5" s="206"/>
      <c r="WMS5" s="202"/>
      <c r="WMT5" s="202"/>
      <c r="WMU5" s="203"/>
      <c r="WMV5" s="201"/>
      <c r="WMW5" s="201"/>
      <c r="WMX5" s="205"/>
      <c r="WMY5" s="206"/>
      <c r="WMZ5" s="206"/>
      <c r="WNA5" s="202"/>
      <c r="WNB5" s="202"/>
      <c r="WNC5" s="203"/>
      <c r="WND5" s="201"/>
      <c r="WNE5" s="201"/>
      <c r="WNF5" s="205"/>
      <c r="WNG5" s="206"/>
      <c r="WNH5" s="206"/>
      <c r="WNI5" s="202"/>
      <c r="WNJ5" s="202"/>
      <c r="WNK5" s="203"/>
      <c r="WNL5" s="201"/>
      <c r="WNM5" s="201"/>
      <c r="WNN5" s="205"/>
      <c r="WNO5" s="206"/>
      <c r="WNP5" s="206"/>
      <c r="WNQ5" s="202"/>
      <c r="WNR5" s="202"/>
      <c r="WNS5" s="203"/>
      <c r="WNT5" s="201"/>
      <c r="WNU5" s="201"/>
      <c r="WNV5" s="205"/>
      <c r="WNW5" s="206"/>
      <c r="WNX5" s="206"/>
      <c r="WNY5" s="202"/>
      <c r="WNZ5" s="202"/>
      <c r="WOA5" s="203"/>
      <c r="WOB5" s="201"/>
      <c r="WOC5" s="201"/>
      <c r="WOD5" s="205"/>
      <c r="WOE5" s="206"/>
      <c r="WOF5" s="206"/>
      <c r="WOG5" s="202"/>
      <c r="WOH5" s="202"/>
      <c r="WOI5" s="203"/>
      <c r="WOJ5" s="201"/>
      <c r="WOK5" s="201"/>
      <c r="WOL5" s="205"/>
      <c r="WOM5" s="206"/>
      <c r="WON5" s="206"/>
      <c r="WOO5" s="202"/>
      <c r="WOP5" s="202"/>
      <c r="WOQ5" s="203"/>
      <c r="WOR5" s="201"/>
      <c r="WOS5" s="201"/>
      <c r="WOT5" s="205"/>
      <c r="WOU5" s="206"/>
      <c r="WOV5" s="206"/>
      <c r="WOW5" s="202"/>
      <c r="WOX5" s="202"/>
      <c r="WOY5" s="203"/>
      <c r="WOZ5" s="201"/>
      <c r="WPA5" s="201"/>
      <c r="WPB5" s="205"/>
      <c r="WPC5" s="206"/>
      <c r="WPD5" s="206"/>
      <c r="WPE5" s="202"/>
      <c r="WPF5" s="202"/>
      <c r="WPG5" s="203"/>
      <c r="WPH5" s="201"/>
      <c r="WPI5" s="201"/>
      <c r="WPJ5" s="205"/>
      <c r="WPK5" s="206"/>
      <c r="WPL5" s="206"/>
      <c r="WPM5" s="202"/>
      <c r="WPN5" s="202"/>
      <c r="WPO5" s="203"/>
      <c r="WPP5" s="201"/>
      <c r="WPQ5" s="201"/>
      <c r="WPR5" s="205"/>
      <c r="WPS5" s="206"/>
      <c r="WPT5" s="206"/>
      <c r="WPU5" s="202"/>
      <c r="WPV5" s="202"/>
      <c r="WPW5" s="203"/>
      <c r="WPX5" s="201"/>
      <c r="WPY5" s="201"/>
      <c r="WPZ5" s="205"/>
      <c r="WQA5" s="206"/>
      <c r="WQB5" s="206"/>
      <c r="WQC5" s="202"/>
      <c r="WQD5" s="202"/>
      <c r="WQE5" s="203"/>
      <c r="WQF5" s="201"/>
      <c r="WQG5" s="201"/>
      <c r="WQH5" s="205"/>
      <c r="WQI5" s="206"/>
      <c r="WQJ5" s="206"/>
      <c r="WQK5" s="202"/>
      <c r="WQL5" s="202"/>
      <c r="WQM5" s="203"/>
      <c r="WQN5" s="201"/>
      <c r="WQO5" s="201"/>
      <c r="WQP5" s="205"/>
      <c r="WQQ5" s="206"/>
      <c r="WQR5" s="206"/>
      <c r="WQS5" s="202"/>
      <c r="WQT5" s="202"/>
      <c r="WQU5" s="203"/>
      <c r="WQV5" s="201"/>
      <c r="WQW5" s="201"/>
      <c r="WQX5" s="205"/>
      <c r="WQY5" s="206"/>
      <c r="WQZ5" s="206"/>
      <c r="WRA5" s="202"/>
      <c r="WRB5" s="202"/>
      <c r="WRC5" s="203"/>
      <c r="WRD5" s="201"/>
      <c r="WRE5" s="201"/>
      <c r="WRF5" s="205"/>
      <c r="WRG5" s="206"/>
      <c r="WRH5" s="206"/>
      <c r="WRI5" s="202"/>
      <c r="WRJ5" s="202"/>
      <c r="WRK5" s="203"/>
      <c r="WRL5" s="201"/>
      <c r="WRM5" s="201"/>
      <c r="WRN5" s="205"/>
      <c r="WRO5" s="206"/>
      <c r="WRP5" s="206"/>
      <c r="WRQ5" s="202"/>
      <c r="WRR5" s="202"/>
      <c r="WRS5" s="203"/>
      <c r="WRT5" s="201"/>
      <c r="WRU5" s="201"/>
      <c r="WRV5" s="205"/>
      <c r="WRW5" s="206"/>
      <c r="WRX5" s="206"/>
      <c r="WRY5" s="202"/>
      <c r="WRZ5" s="202"/>
      <c r="WSA5" s="203"/>
      <c r="WSB5" s="201"/>
      <c r="WSC5" s="201"/>
      <c r="WSD5" s="205"/>
      <c r="WSE5" s="206"/>
      <c r="WSF5" s="206"/>
      <c r="WSG5" s="202"/>
      <c r="WSH5" s="202"/>
      <c r="WSI5" s="203"/>
      <c r="WSJ5" s="201"/>
      <c r="WSK5" s="201"/>
      <c r="WSL5" s="205"/>
      <c r="WSM5" s="206"/>
      <c r="WSN5" s="206"/>
      <c r="WSO5" s="202"/>
      <c r="WSP5" s="202"/>
      <c r="WSQ5" s="203"/>
      <c r="WSR5" s="201"/>
      <c r="WSS5" s="201"/>
      <c r="WST5" s="205"/>
      <c r="WSU5" s="206"/>
      <c r="WSV5" s="206"/>
      <c r="WSW5" s="202"/>
      <c r="WSX5" s="202"/>
      <c r="WSY5" s="203"/>
      <c r="WSZ5" s="201"/>
      <c r="WTA5" s="201"/>
      <c r="WTB5" s="205"/>
      <c r="WTC5" s="206"/>
      <c r="WTD5" s="206"/>
      <c r="WTE5" s="202"/>
      <c r="WTF5" s="202"/>
      <c r="WTG5" s="203"/>
      <c r="WTH5" s="201"/>
      <c r="WTI5" s="201"/>
      <c r="WTJ5" s="205"/>
      <c r="WTK5" s="206"/>
      <c r="WTL5" s="206"/>
      <c r="WTM5" s="202"/>
      <c r="WTN5" s="202"/>
      <c r="WTO5" s="203"/>
      <c r="WTP5" s="201"/>
      <c r="WTQ5" s="201"/>
      <c r="WTR5" s="205"/>
      <c r="WTS5" s="206"/>
      <c r="WTT5" s="206"/>
      <c r="WTU5" s="202"/>
      <c r="WTV5" s="202"/>
      <c r="WTW5" s="203"/>
      <c r="WTX5" s="201"/>
      <c r="WTY5" s="201"/>
      <c r="WTZ5" s="205"/>
      <c r="WUA5" s="206"/>
      <c r="WUB5" s="206"/>
      <c r="WUC5" s="202"/>
      <c r="WUD5" s="202"/>
      <c r="WUE5" s="203"/>
      <c r="WUF5" s="201"/>
      <c r="WUG5" s="201"/>
      <c r="WUH5" s="205"/>
      <c r="WUI5" s="206"/>
      <c r="WUJ5" s="206"/>
      <c r="WUK5" s="202"/>
      <c r="WUL5" s="202"/>
      <c r="WUM5" s="203"/>
      <c r="WUN5" s="201"/>
      <c r="WUO5" s="201"/>
      <c r="WUP5" s="205"/>
      <c r="WUQ5" s="206"/>
      <c r="WUR5" s="206"/>
      <c r="WUS5" s="202"/>
      <c r="WUT5" s="202"/>
      <c r="WUU5" s="203"/>
      <c r="WUV5" s="201"/>
      <c r="WUW5" s="201"/>
      <c r="WUX5" s="205"/>
      <c r="WUY5" s="206"/>
      <c r="WUZ5" s="206"/>
      <c r="WVA5" s="202"/>
      <c r="WVB5" s="202"/>
      <c r="WVC5" s="203"/>
      <c r="WVD5" s="201"/>
      <c r="WVE5" s="201"/>
      <c r="WVF5" s="205"/>
      <c r="WVG5" s="206"/>
      <c r="WVH5" s="206"/>
      <c r="WVI5" s="202"/>
      <c r="WVJ5" s="202"/>
      <c r="WVK5" s="203"/>
      <c r="WVL5" s="201"/>
      <c r="WVM5" s="201"/>
      <c r="WVN5" s="205"/>
      <c r="WVO5" s="206"/>
      <c r="WVP5" s="206"/>
      <c r="WVQ5" s="202"/>
      <c r="WVR5" s="202"/>
      <c r="WVS5" s="203"/>
      <c r="WVT5" s="201"/>
      <c r="WVU5" s="201"/>
      <c r="WVV5" s="205"/>
      <c r="WVW5" s="206"/>
      <c r="WVX5" s="206"/>
      <c r="WVY5" s="202"/>
      <c r="WVZ5" s="202"/>
      <c r="WWA5" s="203"/>
      <c r="WWB5" s="201"/>
      <c r="WWC5" s="201"/>
      <c r="WWD5" s="205"/>
      <c r="WWE5" s="206"/>
      <c r="WWF5" s="206"/>
      <c r="WWG5" s="202"/>
      <c r="WWH5" s="202"/>
      <c r="WWI5" s="203"/>
      <c r="WWJ5" s="201"/>
      <c r="WWK5" s="201"/>
      <c r="WWL5" s="205"/>
      <c r="WWM5" s="206"/>
      <c r="WWN5" s="206"/>
      <c r="WWO5" s="202"/>
      <c r="WWP5" s="202"/>
      <c r="WWQ5" s="203"/>
      <c r="WWR5" s="201"/>
      <c r="WWS5" s="201"/>
      <c r="WWT5" s="205"/>
      <c r="WWU5" s="206"/>
      <c r="WWV5" s="206"/>
      <c r="WWW5" s="202"/>
      <c r="WWX5" s="202"/>
      <c r="WWY5" s="203"/>
      <c r="WWZ5" s="201"/>
      <c r="WXA5" s="201"/>
      <c r="WXB5" s="205"/>
      <c r="WXC5" s="206"/>
      <c r="WXD5" s="206"/>
      <c r="WXE5" s="202"/>
      <c r="WXF5" s="202"/>
      <c r="WXG5" s="203"/>
      <c r="WXH5" s="201"/>
      <c r="WXI5" s="201"/>
      <c r="WXJ5" s="205"/>
      <c r="WXK5" s="206"/>
      <c r="WXL5" s="206"/>
      <c r="WXM5" s="202"/>
      <c r="WXN5" s="202"/>
      <c r="WXO5" s="203"/>
      <c r="WXP5" s="201"/>
      <c r="WXQ5" s="201"/>
      <c r="WXR5" s="205"/>
      <c r="WXS5" s="206"/>
      <c r="WXT5" s="206"/>
      <c r="WXU5" s="202"/>
      <c r="WXV5" s="202"/>
      <c r="WXW5" s="203"/>
      <c r="WXX5" s="201"/>
      <c r="WXY5" s="201"/>
      <c r="WXZ5" s="205"/>
      <c r="WYA5" s="206"/>
      <c r="WYB5" s="206"/>
      <c r="WYC5" s="202"/>
      <c r="WYD5" s="202"/>
      <c r="WYE5" s="203"/>
      <c r="WYF5" s="201"/>
      <c r="WYG5" s="201"/>
      <c r="WYH5" s="205"/>
      <c r="WYI5" s="206"/>
      <c r="WYJ5" s="206"/>
      <c r="WYK5" s="202"/>
      <c r="WYL5" s="202"/>
      <c r="WYM5" s="203"/>
      <c r="WYN5" s="201"/>
      <c r="WYO5" s="201"/>
      <c r="WYP5" s="205"/>
      <c r="WYQ5" s="206"/>
      <c r="WYR5" s="206"/>
      <c r="WYS5" s="202"/>
      <c r="WYT5" s="202"/>
      <c r="WYU5" s="203"/>
      <c r="WYV5" s="201"/>
      <c r="WYW5" s="201"/>
      <c r="WYX5" s="205"/>
      <c r="WYY5" s="206"/>
      <c r="WYZ5" s="206"/>
      <c r="WZA5" s="202"/>
      <c r="WZB5" s="202"/>
      <c r="WZC5" s="203"/>
      <c r="WZD5" s="201"/>
      <c r="WZE5" s="201"/>
      <c r="WZF5" s="205"/>
      <c r="WZG5" s="206"/>
      <c r="WZH5" s="206"/>
      <c r="WZI5" s="202"/>
      <c r="WZJ5" s="202"/>
      <c r="WZK5" s="203"/>
      <c r="WZL5" s="201"/>
      <c r="WZM5" s="201"/>
      <c r="WZN5" s="205"/>
      <c r="WZO5" s="206"/>
      <c r="WZP5" s="206"/>
      <c r="WZQ5" s="202"/>
      <c r="WZR5" s="202"/>
      <c r="WZS5" s="203"/>
      <c r="WZT5" s="201"/>
      <c r="WZU5" s="201"/>
      <c r="WZV5" s="205"/>
      <c r="WZW5" s="206"/>
      <c r="WZX5" s="206"/>
      <c r="WZY5" s="202"/>
      <c r="WZZ5" s="202"/>
      <c r="XAA5" s="203"/>
      <c r="XAB5" s="201"/>
      <c r="XAC5" s="201"/>
      <c r="XAD5" s="205"/>
      <c r="XAE5" s="206"/>
      <c r="XAF5" s="206"/>
      <c r="XAG5" s="202"/>
      <c r="XAH5" s="202"/>
      <c r="XAI5" s="203"/>
      <c r="XAJ5" s="201"/>
      <c r="XAK5" s="201"/>
      <c r="XAL5" s="205"/>
      <c r="XAM5" s="206"/>
      <c r="XAN5" s="206"/>
      <c r="XAO5" s="202"/>
      <c r="XAP5" s="202"/>
      <c r="XAQ5" s="203"/>
      <c r="XAR5" s="201"/>
      <c r="XAS5" s="201"/>
      <c r="XAT5" s="205"/>
      <c r="XAU5" s="206"/>
      <c r="XAV5" s="206"/>
      <c r="XAW5" s="202"/>
      <c r="XAX5" s="202"/>
      <c r="XAY5" s="203"/>
      <c r="XAZ5" s="201"/>
      <c r="XBA5" s="201"/>
      <c r="XBB5" s="205"/>
      <c r="XBC5" s="206"/>
      <c r="XBD5" s="206"/>
      <c r="XBE5" s="202"/>
      <c r="XBF5" s="202"/>
      <c r="XBG5" s="203"/>
      <c r="XBH5" s="201"/>
      <c r="XBI5" s="201"/>
      <c r="XBJ5" s="205"/>
      <c r="XBK5" s="206"/>
      <c r="XBL5" s="206"/>
      <c r="XBM5" s="202"/>
      <c r="XBN5" s="202"/>
      <c r="XBO5" s="203"/>
      <c r="XBP5" s="201"/>
      <c r="XBQ5" s="201"/>
      <c r="XBR5" s="205"/>
      <c r="XBS5" s="206"/>
      <c r="XBT5" s="206"/>
      <c r="XBU5" s="202"/>
      <c r="XBV5" s="202"/>
      <c r="XBW5" s="203"/>
      <c r="XBX5" s="201"/>
      <c r="XBY5" s="201"/>
      <c r="XBZ5" s="205"/>
      <c r="XCA5" s="206"/>
      <c r="XCB5" s="206"/>
      <c r="XCC5" s="202"/>
      <c r="XCD5" s="202"/>
      <c r="XCE5" s="203"/>
      <c r="XCF5" s="201"/>
      <c r="XCG5" s="201"/>
      <c r="XCH5" s="205"/>
      <c r="XCI5" s="206"/>
      <c r="XCJ5" s="206"/>
      <c r="XCK5" s="202"/>
      <c r="XCL5" s="202"/>
      <c r="XCM5" s="203"/>
      <c r="XCN5" s="201"/>
      <c r="XCO5" s="201"/>
      <c r="XCP5" s="205"/>
      <c r="XCQ5" s="206"/>
      <c r="XCR5" s="206"/>
      <c r="XCS5" s="202"/>
      <c r="XCT5" s="202"/>
      <c r="XCU5" s="203"/>
      <c r="XCV5" s="201"/>
      <c r="XCW5" s="201"/>
      <c r="XCX5" s="205"/>
      <c r="XCY5" s="206"/>
      <c r="XCZ5" s="206"/>
      <c r="XDA5" s="202"/>
      <c r="XDB5" s="202"/>
      <c r="XDC5" s="203"/>
      <c r="XDD5" s="201"/>
      <c r="XDE5" s="201"/>
      <c r="XDF5" s="205"/>
      <c r="XDG5" s="206"/>
      <c r="XDH5" s="206"/>
      <c r="XDI5" s="202"/>
      <c r="XDJ5" s="202"/>
      <c r="XDK5" s="203"/>
      <c r="XDL5" s="201"/>
      <c r="XDM5" s="201"/>
      <c r="XDN5" s="205"/>
      <c r="XDO5" s="206"/>
      <c r="XDP5" s="206"/>
      <c r="XDQ5" s="202"/>
      <c r="XDR5" s="202"/>
      <c r="XDS5" s="203"/>
      <c r="XDT5" s="201"/>
      <c r="XDU5" s="201"/>
      <c r="XDV5" s="205"/>
      <c r="XDW5" s="206"/>
      <c r="XDX5" s="206"/>
      <c r="XDY5" s="202"/>
      <c r="XDZ5" s="202"/>
      <c r="XEA5" s="203"/>
      <c r="XEB5" s="201"/>
      <c r="XEC5" s="201"/>
      <c r="XED5" s="205"/>
      <c r="XEE5" s="206"/>
      <c r="XEF5" s="206"/>
      <c r="XEG5" s="202"/>
      <c r="XEH5" s="202"/>
      <c r="XEI5" s="203"/>
      <c r="XEJ5" s="201"/>
      <c r="XEK5" s="201"/>
      <c r="XEL5" s="205"/>
      <c r="XEM5" s="206"/>
      <c r="XEN5" s="206"/>
      <c r="XEO5" s="202"/>
      <c r="XEP5" s="202"/>
      <c r="XEQ5" s="203"/>
      <c r="XER5" s="201"/>
      <c r="XES5" s="201"/>
      <c r="XET5" s="205"/>
      <c r="XEU5" s="206"/>
      <c r="XEV5" s="206"/>
      <c r="XEW5" s="202"/>
      <c r="XEX5" s="202"/>
      <c r="XEY5" s="203"/>
      <c r="XEZ5" s="201"/>
      <c r="XFA5" s="201"/>
      <c r="XFB5" s="205"/>
      <c r="XFC5" s="206"/>
      <c r="XFD5" s="206"/>
    </row>
    <row r="6" spans="1:16384" s="211" customFormat="1" ht="37.5">
      <c r="A6" s="191"/>
      <c r="B6" s="191"/>
      <c r="C6" s="191"/>
      <c r="D6" s="191"/>
      <c r="E6" s="191"/>
      <c r="F6" s="191"/>
      <c r="G6" s="192"/>
      <c r="H6" s="192"/>
      <c r="I6" s="192"/>
      <c r="J6" s="192"/>
      <c r="K6" s="192"/>
      <c r="L6" s="406"/>
      <c r="M6" s="407" t="s">
        <v>541</v>
      </c>
      <c r="N6" s="408" t="s">
        <v>542</v>
      </c>
      <c r="O6" s="408" t="s">
        <v>0</v>
      </c>
      <c r="P6" s="442">
        <f>'Tiral balance '!D41</f>
        <v>18862107.07</v>
      </c>
      <c r="Q6" s="409"/>
      <c r="R6" s="410"/>
      <c r="S6" s="411"/>
    </row>
    <row r="7" spans="1:16384" s="211" customFormat="1" ht="18.75">
      <c r="A7" s="191"/>
      <c r="B7" s="191"/>
      <c r="C7" s="562" t="s">
        <v>158</v>
      </c>
      <c r="D7" s="563"/>
      <c r="E7" s="212"/>
      <c r="F7" s="566" t="s">
        <v>159</v>
      </c>
      <c r="G7" s="567"/>
      <c r="H7" s="567"/>
      <c r="I7" s="567"/>
      <c r="J7" s="567"/>
      <c r="K7" s="568"/>
      <c r="L7" s="406"/>
      <c r="M7" s="408" t="s">
        <v>144</v>
      </c>
      <c r="N7" s="408" t="s">
        <v>81</v>
      </c>
      <c r="O7" s="408" t="s">
        <v>0</v>
      </c>
      <c r="P7" s="442">
        <f>'Tiral balance '!D42</f>
        <v>1179.6641000000091</v>
      </c>
      <c r="Q7" s="409"/>
      <c r="R7" s="414"/>
      <c r="S7" s="411"/>
    </row>
    <row r="8" spans="1:16384" s="211" customFormat="1" ht="18.75">
      <c r="A8" s="191"/>
      <c r="B8" s="191"/>
      <c r="C8" s="564"/>
      <c r="D8" s="565"/>
      <c r="E8" s="212"/>
      <c r="F8" s="569"/>
      <c r="G8" s="570"/>
      <c r="H8" s="571"/>
      <c r="I8" s="571"/>
      <c r="J8" s="571"/>
      <c r="K8" s="572"/>
      <c r="L8" s="406"/>
      <c r="M8" s="407" t="s">
        <v>345</v>
      </c>
      <c r="N8" s="408" t="s">
        <v>346</v>
      </c>
      <c r="O8" s="408" t="s">
        <v>0</v>
      </c>
      <c r="P8" s="442">
        <f>'Tiral balance '!D43</f>
        <v>18896145.199999999</v>
      </c>
      <c r="Q8" s="409"/>
      <c r="R8" s="410"/>
      <c r="S8" s="411"/>
    </row>
    <row r="9" spans="1:16384" s="211" customFormat="1" ht="18.75">
      <c r="A9" s="191"/>
      <c r="B9" s="191"/>
      <c r="C9" s="213">
        <v>2013</v>
      </c>
      <c r="D9" s="214"/>
      <c r="E9" s="215"/>
      <c r="F9" s="573"/>
      <c r="G9" s="574"/>
      <c r="H9" s="574"/>
      <c r="I9" s="574"/>
      <c r="J9" s="574"/>
      <c r="K9" s="575"/>
      <c r="L9" s="406"/>
      <c r="M9" s="407" t="s">
        <v>347</v>
      </c>
      <c r="N9" s="408" t="s">
        <v>269</v>
      </c>
      <c r="O9" s="408" t="s">
        <v>0</v>
      </c>
      <c r="P9" s="442">
        <f>'Tiral balance '!D44</f>
        <v>768403.0736</v>
      </c>
      <c r="Q9" s="409"/>
      <c r="R9" s="410"/>
      <c r="S9" s="411"/>
    </row>
    <row r="10" spans="1:16384" s="211" customFormat="1" ht="18.75">
      <c r="A10" s="191"/>
      <c r="B10" s="191"/>
      <c r="C10" s="191"/>
      <c r="D10" s="191"/>
      <c r="E10" s="191"/>
      <c r="F10" s="191"/>
      <c r="G10" s="192"/>
      <c r="H10" s="192"/>
      <c r="I10" s="192"/>
      <c r="J10" s="192"/>
      <c r="K10" s="192"/>
      <c r="L10" s="406"/>
      <c r="M10" s="407" t="s">
        <v>6</v>
      </c>
      <c r="N10" s="408" t="s">
        <v>83</v>
      </c>
      <c r="O10" s="408" t="s">
        <v>0</v>
      </c>
      <c r="P10" s="442">
        <f>'Tiral balance '!D45</f>
        <v>389556.24599999998</v>
      </c>
      <c r="Q10" s="409"/>
      <c r="R10" s="410"/>
      <c r="S10" s="411"/>
    </row>
    <row r="11" spans="1:16384" s="211" customFormat="1" ht="18.75">
      <c r="A11" s="216"/>
      <c r="B11" s="217"/>
      <c r="C11" s="217"/>
      <c r="D11" s="217"/>
      <c r="E11" s="217"/>
      <c r="F11" s="217"/>
      <c r="G11" s="218"/>
      <c r="H11" s="218"/>
      <c r="I11" s="218"/>
      <c r="J11" s="218"/>
      <c r="K11" s="219"/>
      <c r="L11" s="406"/>
      <c r="M11" s="407" t="s">
        <v>270</v>
      </c>
      <c r="N11" s="408" t="s">
        <v>271</v>
      </c>
      <c r="O11" s="408" t="s">
        <v>0</v>
      </c>
      <c r="P11" s="442">
        <f>'Tiral balance '!D46</f>
        <v>9481</v>
      </c>
      <c r="Q11" s="409"/>
      <c r="R11" s="410"/>
      <c r="S11" s="411"/>
    </row>
    <row r="12" spans="1:16384" s="211" customFormat="1" ht="18.75">
      <c r="A12" s="220" t="s">
        <v>160</v>
      </c>
      <c r="B12" s="215"/>
      <c r="C12" s="215"/>
      <c r="D12" s="215"/>
      <c r="E12" s="221" t="s">
        <v>161</v>
      </c>
      <c r="F12" s="222"/>
      <c r="G12" s="199"/>
      <c r="H12" s="199"/>
      <c r="I12" s="199"/>
      <c r="J12" s="199"/>
      <c r="K12" s="200"/>
      <c r="L12" s="406"/>
      <c r="M12" s="407" t="s">
        <v>543</v>
      </c>
      <c r="N12" s="408" t="s">
        <v>544</v>
      </c>
      <c r="O12" s="408" t="s">
        <v>0</v>
      </c>
      <c r="P12" s="442">
        <f>'Tiral balance '!D47</f>
        <v>113573.33</v>
      </c>
      <c r="Q12" s="409"/>
      <c r="R12" s="410"/>
      <c r="S12" s="411"/>
    </row>
    <row r="13" spans="1:16384" s="211" customFormat="1" ht="18.75">
      <c r="A13" s="220" t="s">
        <v>162</v>
      </c>
      <c r="B13" s="215"/>
      <c r="C13" s="215"/>
      <c r="D13" s="215"/>
      <c r="E13" s="221" t="s">
        <v>163</v>
      </c>
      <c r="F13" s="576" t="s">
        <v>454</v>
      </c>
      <c r="G13" s="576"/>
      <c r="H13" s="576"/>
      <c r="I13" s="576"/>
      <c r="J13" s="576"/>
      <c r="K13" s="577"/>
      <c r="L13" s="406"/>
      <c r="M13" s="407" t="s">
        <v>272</v>
      </c>
      <c r="N13" s="408" t="s">
        <v>273</v>
      </c>
      <c r="O13" s="408" t="s">
        <v>0</v>
      </c>
      <c r="P13" s="442">
        <f>'Tiral balance '!D48</f>
        <v>544425</v>
      </c>
      <c r="Q13" s="409"/>
      <c r="R13" s="410"/>
      <c r="S13" s="411"/>
    </row>
    <row r="14" spans="1:16384" s="211" customFormat="1" ht="37.5">
      <c r="A14" s="220" t="s">
        <v>164</v>
      </c>
      <c r="B14" s="215"/>
      <c r="C14" s="215"/>
      <c r="D14" s="215"/>
      <c r="E14" s="221" t="s">
        <v>165</v>
      </c>
      <c r="F14" s="222"/>
      <c r="G14" s="199"/>
      <c r="H14" s="199"/>
      <c r="I14" s="199"/>
      <c r="J14" s="199"/>
      <c r="K14" s="200"/>
      <c r="L14" s="406"/>
      <c r="M14" s="407" t="s">
        <v>274</v>
      </c>
      <c r="N14" s="408" t="s">
        <v>275</v>
      </c>
      <c r="O14" s="408" t="s">
        <v>0</v>
      </c>
      <c r="P14" s="442">
        <f>'Tiral balance '!D49</f>
        <v>90918</v>
      </c>
      <c r="Q14" s="409"/>
      <c r="R14" s="410"/>
      <c r="S14" s="411"/>
    </row>
    <row r="15" spans="1:16384" s="211" customFormat="1" ht="18.75">
      <c r="A15" s="220" t="s">
        <v>166</v>
      </c>
      <c r="B15" s="215"/>
      <c r="C15" s="215"/>
      <c r="D15" s="215"/>
      <c r="E15" s="221" t="s">
        <v>167</v>
      </c>
      <c r="F15" s="222"/>
      <c r="G15" s="199"/>
      <c r="H15" s="199"/>
      <c r="I15" s="199"/>
      <c r="J15" s="199"/>
      <c r="K15" s="200"/>
      <c r="L15" s="406"/>
      <c r="M15" s="407" t="s">
        <v>545</v>
      </c>
      <c r="N15" s="408" t="s">
        <v>546</v>
      </c>
      <c r="O15" s="408" t="s">
        <v>0</v>
      </c>
      <c r="P15" s="442">
        <f>'Tiral balance '!D50</f>
        <v>0</v>
      </c>
      <c r="Q15" s="409"/>
      <c r="R15" s="410">
        <f>P15</f>
        <v>0</v>
      </c>
      <c r="S15" s="411"/>
    </row>
    <row r="16" spans="1:16384" s="211" customFormat="1" ht="18.75">
      <c r="A16" s="220" t="s">
        <v>168</v>
      </c>
      <c r="B16" s="215"/>
      <c r="C16" s="215"/>
      <c r="D16" s="215"/>
      <c r="E16" s="221"/>
      <c r="F16" s="222"/>
      <c r="G16" s="199"/>
      <c r="H16" s="199"/>
      <c r="I16" s="199"/>
      <c r="J16" s="199"/>
      <c r="K16" s="200"/>
      <c r="L16" s="406"/>
      <c r="M16" s="407" t="s">
        <v>547</v>
      </c>
      <c r="N16" s="408" t="s">
        <v>548</v>
      </c>
      <c r="O16" s="408" t="s">
        <v>0</v>
      </c>
      <c r="P16" s="442">
        <f>'Tiral balance '!D51</f>
        <v>0</v>
      </c>
      <c r="Q16" s="409"/>
      <c r="R16" s="410"/>
      <c r="S16" s="411"/>
    </row>
    <row r="17" spans="1:19" s="211" customFormat="1" ht="37.5">
      <c r="A17" s="220" t="s">
        <v>169</v>
      </c>
      <c r="B17" s="215"/>
      <c r="C17" s="215"/>
      <c r="D17" s="215"/>
      <c r="E17" s="221" t="s">
        <v>170</v>
      </c>
      <c r="F17" s="222"/>
      <c r="G17" s="199"/>
      <c r="H17" s="199"/>
      <c r="I17" s="199"/>
      <c r="J17" s="199"/>
      <c r="K17" s="200"/>
      <c r="L17" s="406"/>
      <c r="M17" s="407" t="s">
        <v>146</v>
      </c>
      <c r="N17" s="408" t="s">
        <v>147</v>
      </c>
      <c r="O17" s="408" t="s">
        <v>0</v>
      </c>
      <c r="P17" s="442">
        <f>'Tiral balance '!D52</f>
        <v>34535.033318366353</v>
      </c>
      <c r="Q17" s="409"/>
      <c r="R17" s="410"/>
      <c r="S17" s="411"/>
    </row>
    <row r="18" spans="1:19" s="211" customFormat="1" ht="37.5">
      <c r="A18" s="223"/>
      <c r="B18" s="215"/>
      <c r="C18" s="215"/>
      <c r="D18" s="215"/>
      <c r="E18" s="215"/>
      <c r="F18" s="215"/>
      <c r="G18" s="224"/>
      <c r="H18" s="224"/>
      <c r="I18" s="224"/>
      <c r="J18" s="224"/>
      <c r="K18" s="225"/>
      <c r="L18" s="406"/>
      <c r="M18" s="407" t="s">
        <v>148</v>
      </c>
      <c r="N18" s="408" t="s">
        <v>149</v>
      </c>
      <c r="O18" s="408" t="s">
        <v>0</v>
      </c>
      <c r="P18" s="442">
        <f>'Tiral balance '!D53</f>
        <v>267768.92659107869</v>
      </c>
      <c r="Q18" s="409"/>
      <c r="R18" s="410"/>
      <c r="S18" s="411"/>
    </row>
    <row r="19" spans="1:19" s="211" customFormat="1" ht="18.75">
      <c r="A19" s="223"/>
      <c r="B19" s="215"/>
      <c r="C19" s="215"/>
      <c r="D19" s="215"/>
      <c r="E19" s="215"/>
      <c r="F19" s="215"/>
      <c r="G19" s="224"/>
      <c r="H19" s="224"/>
      <c r="I19" s="224"/>
      <c r="J19" s="224"/>
      <c r="K19" s="225"/>
      <c r="L19" s="406"/>
      <c r="M19" s="445" t="s">
        <v>549</v>
      </c>
      <c r="N19" s="443" t="s">
        <v>628</v>
      </c>
      <c r="O19" s="408" t="s">
        <v>0</v>
      </c>
      <c r="P19" s="409"/>
      <c r="Q19" s="416">
        <f>'Tiral balance '!E54</f>
        <v>37748714</v>
      </c>
      <c r="R19" s="410"/>
      <c r="S19" s="411"/>
    </row>
    <row r="20" spans="1:19" s="211" customFormat="1" ht="31.5" customHeight="1">
      <c r="A20" s="551" t="s">
        <v>171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3"/>
      <c r="L20" s="406"/>
      <c r="M20" s="445" t="s">
        <v>633</v>
      </c>
      <c r="N20" s="443" t="s">
        <v>632</v>
      </c>
      <c r="O20" s="408" t="s">
        <v>0</v>
      </c>
      <c r="P20" s="409"/>
      <c r="Q20" s="416">
        <f>'Tiral balance '!E55</f>
        <v>171867</v>
      </c>
      <c r="R20" s="410"/>
      <c r="S20" s="411"/>
    </row>
    <row r="21" spans="1:19" s="211" customFormat="1" ht="39.75" customHeight="1">
      <c r="A21" s="191"/>
      <c r="B21" s="191"/>
      <c r="C21" s="191"/>
      <c r="D21" s="191"/>
      <c r="E21" s="191"/>
      <c r="F21" s="191"/>
      <c r="G21" s="192"/>
      <c r="H21" s="192"/>
      <c r="I21" s="192"/>
      <c r="J21" s="192"/>
      <c r="K21" s="192"/>
      <c r="L21" s="406"/>
      <c r="M21" s="445" t="s">
        <v>150</v>
      </c>
      <c r="N21" s="443" t="s">
        <v>151</v>
      </c>
      <c r="O21" s="408" t="s">
        <v>0</v>
      </c>
      <c r="P21" s="409"/>
      <c r="Q21" s="416">
        <f>'Tiral balance '!E56</f>
        <v>108753.794621309</v>
      </c>
      <c r="R21" s="410"/>
      <c r="S21" s="411"/>
    </row>
    <row r="22" spans="1:19" s="211" customFormat="1" ht="18.75">
      <c r="A22" s="549" t="s">
        <v>172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406"/>
      <c r="M22" s="445" t="s">
        <v>152</v>
      </c>
      <c r="N22" s="443" t="s">
        <v>153</v>
      </c>
      <c r="O22" s="413"/>
      <c r="P22" s="406"/>
      <c r="Q22" s="416">
        <f>'Tiral balance '!E57</f>
        <v>221877.93052001501</v>
      </c>
      <c r="R22" s="410"/>
      <c r="S22" s="411"/>
    </row>
    <row r="23" spans="1:19" s="211" customFormat="1" ht="18.75">
      <c r="A23" s="191"/>
      <c r="B23" s="191"/>
      <c r="C23" s="191"/>
      <c r="D23" s="191"/>
      <c r="E23" s="191"/>
      <c r="F23" s="191"/>
      <c r="G23" s="192"/>
      <c r="H23" s="192"/>
      <c r="I23" s="192"/>
      <c r="J23" s="192"/>
      <c r="K23" s="192"/>
      <c r="L23" s="406"/>
      <c r="M23" s="412"/>
      <c r="N23" s="444"/>
      <c r="O23" s="413"/>
      <c r="P23" s="406"/>
      <c r="Q23" s="406"/>
      <c r="R23" s="410"/>
      <c r="S23" s="411"/>
    </row>
    <row r="24" spans="1:19" s="211" customFormat="1" ht="18.75">
      <c r="A24" s="191"/>
      <c r="B24" s="191"/>
      <c r="C24" s="226" t="s">
        <v>173</v>
      </c>
      <c r="D24" s="227"/>
      <c r="E24" s="550"/>
      <c r="F24" s="228"/>
      <c r="G24" s="226" t="s">
        <v>174</v>
      </c>
      <c r="H24" s="229"/>
      <c r="I24" s="229"/>
      <c r="J24" s="226" t="s">
        <v>175</v>
      </c>
      <c r="K24" s="229"/>
      <c r="L24" s="406"/>
      <c r="M24" s="412"/>
      <c r="N24" s="444"/>
      <c r="O24" s="413"/>
      <c r="P24" s="406"/>
      <c r="Q24" s="406"/>
      <c r="R24" s="410"/>
      <c r="S24" s="411"/>
    </row>
    <row r="25" spans="1:19" s="211" customFormat="1">
      <c r="A25" s="227"/>
      <c r="B25" s="227"/>
      <c r="C25" s="227"/>
      <c r="D25" s="227"/>
      <c r="E25" s="550"/>
      <c r="F25" s="228"/>
      <c r="G25" s="229"/>
      <c r="H25" s="229"/>
      <c r="I25" s="229"/>
      <c r="J25" s="229"/>
      <c r="K25" s="229"/>
      <c r="L25" s="207"/>
      <c r="M25" s="208"/>
      <c r="N25" s="444"/>
      <c r="O25" s="209"/>
      <c r="P25" s="207"/>
      <c r="Q25" s="207"/>
      <c r="R25" s="210"/>
    </row>
    <row r="26" spans="1:19" s="211" customFormat="1">
      <c r="A26" s="543" t="s">
        <v>176</v>
      </c>
      <c r="B26" s="543" t="s">
        <v>177</v>
      </c>
      <c r="C26" s="543"/>
      <c r="D26" s="543"/>
      <c r="E26" s="548"/>
      <c r="F26" s="230" t="s">
        <v>178</v>
      </c>
      <c r="G26" s="231"/>
      <c r="H26" s="232"/>
      <c r="I26" s="233" t="s">
        <v>179</v>
      </c>
      <c r="J26" s="231"/>
      <c r="K26" s="232"/>
      <c r="L26" s="207"/>
      <c r="M26" s="208"/>
      <c r="N26" s="209"/>
      <c r="O26" s="209"/>
      <c r="P26" s="207"/>
      <c r="Q26" s="207"/>
      <c r="R26" s="210"/>
    </row>
    <row r="27" spans="1:19" s="211" customFormat="1">
      <c r="A27" s="543"/>
      <c r="B27" s="543"/>
      <c r="C27" s="543"/>
      <c r="D27" s="543"/>
      <c r="E27" s="548"/>
      <c r="F27" s="234"/>
      <c r="G27" s="235">
        <f>Q33</f>
        <v>38251212.725141324</v>
      </c>
      <c r="H27" s="236"/>
      <c r="I27" s="237"/>
      <c r="J27" s="235">
        <f>Q33</f>
        <v>38251212.725141324</v>
      </c>
      <c r="K27" s="236"/>
      <c r="L27" s="207"/>
      <c r="M27" s="208"/>
      <c r="N27" s="209"/>
      <c r="O27" s="209"/>
      <c r="P27" s="207"/>
      <c r="Q27" s="207"/>
      <c r="R27" s="210"/>
    </row>
    <row r="28" spans="1:19" s="211" customFormat="1">
      <c r="A28" s="543" t="s">
        <v>180</v>
      </c>
      <c r="B28" s="543" t="s">
        <v>181</v>
      </c>
      <c r="C28" s="543"/>
      <c r="D28" s="543"/>
      <c r="E28" s="548"/>
      <c r="F28" s="230" t="s">
        <v>182</v>
      </c>
      <c r="G28" s="238"/>
      <c r="H28" s="232"/>
      <c r="I28" s="233" t="s">
        <v>183</v>
      </c>
      <c r="J28" s="238"/>
      <c r="K28" s="232"/>
      <c r="L28" s="207"/>
      <c r="M28" s="208"/>
      <c r="N28" s="209"/>
      <c r="O28" s="209"/>
      <c r="P28" s="207"/>
      <c r="Q28" s="207"/>
      <c r="R28" s="210"/>
    </row>
    <row r="29" spans="1:19" s="211" customFormat="1">
      <c r="A29" s="543"/>
      <c r="B29" s="543"/>
      <c r="C29" s="543"/>
      <c r="D29" s="543"/>
      <c r="E29" s="548"/>
      <c r="F29" s="234"/>
      <c r="G29" s="235">
        <f>P33</f>
        <v>39978092.54360944</v>
      </c>
      <c r="H29" s="236"/>
      <c r="I29" s="237"/>
      <c r="J29" s="235">
        <f>P33</f>
        <v>39978092.54360944</v>
      </c>
      <c r="K29" s="236"/>
      <c r="L29" s="207"/>
      <c r="M29" s="208"/>
      <c r="N29" s="209"/>
      <c r="O29" s="209"/>
      <c r="P29" s="207"/>
      <c r="Q29" s="207"/>
      <c r="R29" s="210"/>
    </row>
    <row r="30" spans="1:19" s="211" customFormat="1">
      <c r="A30" s="543" t="s">
        <v>184</v>
      </c>
      <c r="B30" s="543" t="s">
        <v>185</v>
      </c>
      <c r="C30" s="543"/>
      <c r="D30" s="543"/>
      <c r="E30" s="548"/>
      <c r="F30" s="239"/>
      <c r="G30" s="240"/>
      <c r="H30" s="241"/>
      <c r="I30" s="233" t="s">
        <v>184</v>
      </c>
      <c r="J30" s="238"/>
      <c r="K30" s="232"/>
      <c r="L30" s="207"/>
    </row>
    <row r="31" spans="1:19" s="211" customFormat="1">
      <c r="A31" s="543"/>
      <c r="B31" s="543"/>
      <c r="C31" s="543"/>
      <c r="D31" s="543"/>
      <c r="E31" s="548"/>
      <c r="F31" s="242"/>
      <c r="G31" s="243"/>
      <c r="H31" s="244"/>
      <c r="I31" s="237"/>
      <c r="J31" s="235">
        <f>R33</f>
        <v>0</v>
      </c>
      <c r="K31" s="236"/>
      <c r="L31" s="207"/>
    </row>
    <row r="32" spans="1:19" s="211" customFormat="1" ht="17.25">
      <c r="A32" s="245" t="s">
        <v>186</v>
      </c>
      <c r="B32" s="246"/>
      <c r="C32" s="191"/>
      <c r="D32" s="191"/>
      <c r="E32" s="191"/>
      <c r="F32" s="247"/>
      <c r="G32" s="196"/>
      <c r="H32" s="196"/>
      <c r="I32" s="196"/>
      <c r="J32" s="196"/>
      <c r="K32" s="196"/>
      <c r="L32" s="207"/>
    </row>
    <row r="33" spans="1:18" s="211" customFormat="1">
      <c r="A33" s="191"/>
      <c r="B33" s="246"/>
      <c r="C33" s="191"/>
      <c r="D33" s="191"/>
      <c r="E33" s="191"/>
      <c r="F33" s="247"/>
      <c r="G33" s="196"/>
      <c r="H33" s="196"/>
      <c r="I33" s="196"/>
      <c r="J33" s="196"/>
      <c r="K33" s="196"/>
      <c r="L33" s="207"/>
      <c r="N33" s="205" t="s">
        <v>43</v>
      </c>
      <c r="O33" s="193"/>
      <c r="P33" s="194">
        <f>SUM(P6:P32)</f>
        <v>39978092.54360944</v>
      </c>
      <c r="Q33" s="194">
        <f>SUM(Q6:Q32)</f>
        <v>38251212.725141324</v>
      </c>
      <c r="R33" s="194">
        <f>SUM(R6:R32)</f>
        <v>0</v>
      </c>
    </row>
    <row r="34" spans="1:18" s="211" customFormat="1">
      <c r="A34" s="543" t="s">
        <v>187</v>
      </c>
      <c r="B34" s="543" t="s">
        <v>188</v>
      </c>
      <c r="C34" s="543"/>
      <c r="D34" s="543"/>
      <c r="E34" s="548"/>
      <c r="F34" s="230" t="s">
        <v>189</v>
      </c>
      <c r="G34" s="231"/>
      <c r="H34" s="232"/>
      <c r="I34" s="233" t="s">
        <v>190</v>
      </c>
      <c r="J34" s="231"/>
      <c r="K34" s="232"/>
      <c r="L34" s="207"/>
      <c r="N34" s="205" t="s">
        <v>237</v>
      </c>
      <c r="O34" s="193"/>
      <c r="P34" s="204">
        <f>Q33-P33</f>
        <v>-1726879.8184681162</v>
      </c>
      <c r="Q34" s="193"/>
      <c r="R34" s="194"/>
    </row>
    <row r="35" spans="1:18" s="211" customFormat="1">
      <c r="A35" s="543"/>
      <c r="B35" s="543"/>
      <c r="C35" s="543"/>
      <c r="D35" s="543"/>
      <c r="E35" s="548"/>
      <c r="F35" s="234"/>
      <c r="G35" s="249">
        <f>IF(G29&gt;G27,G29-G27,0)</f>
        <v>1726879.8184681162</v>
      </c>
      <c r="H35" s="236"/>
      <c r="I35" s="237"/>
      <c r="J35" s="249"/>
      <c r="K35" s="236"/>
      <c r="L35" s="207"/>
      <c r="N35" s="205" t="s">
        <v>238</v>
      </c>
      <c r="O35" s="193"/>
      <c r="P35" s="250">
        <f>P34+R33</f>
        <v>-1726879.8184681162</v>
      </c>
      <c r="Q35" s="193"/>
      <c r="R35" s="194"/>
    </row>
    <row r="36" spans="1:18" s="211" customFormat="1">
      <c r="A36" s="543" t="s">
        <v>191</v>
      </c>
      <c r="B36" s="543" t="s">
        <v>192</v>
      </c>
      <c r="C36" s="543"/>
      <c r="D36" s="543"/>
      <c r="E36" s="548"/>
      <c r="F36" s="230" t="s">
        <v>193</v>
      </c>
      <c r="G36" s="231"/>
      <c r="H36" s="232"/>
      <c r="I36" s="233" t="s">
        <v>194</v>
      </c>
      <c r="J36" s="231"/>
      <c r="K36" s="232"/>
      <c r="L36" s="207"/>
      <c r="N36" s="193" t="s">
        <v>318</v>
      </c>
      <c r="O36" s="193"/>
      <c r="P36" s="194"/>
      <c r="Q36" s="193"/>
      <c r="R36" s="194"/>
    </row>
    <row r="37" spans="1:18" s="211" customFormat="1">
      <c r="A37" s="543"/>
      <c r="B37" s="543"/>
      <c r="C37" s="543"/>
      <c r="D37" s="543"/>
      <c r="E37" s="548"/>
      <c r="F37" s="234"/>
      <c r="G37" s="249"/>
      <c r="H37" s="236"/>
      <c r="I37" s="249"/>
      <c r="J37" s="249">
        <f>+J27+J31-J29</f>
        <v>-1726879.8184681162</v>
      </c>
      <c r="K37" s="236"/>
      <c r="L37" s="207"/>
      <c r="N37" s="193" t="s">
        <v>238</v>
      </c>
      <c r="O37" s="193"/>
      <c r="P37" s="194">
        <v>0</v>
      </c>
      <c r="Q37" s="193"/>
      <c r="R37" s="194"/>
    </row>
    <row r="38" spans="1:18" s="211" customFormat="1">
      <c r="A38" s="543" t="s">
        <v>195</v>
      </c>
      <c r="B38" s="543" t="s">
        <v>196</v>
      </c>
      <c r="C38" s="543"/>
      <c r="D38" s="543"/>
      <c r="E38" s="543"/>
      <c r="F38" s="239"/>
      <c r="G38" s="240"/>
      <c r="H38" s="241"/>
      <c r="I38" s="233" t="s">
        <v>195</v>
      </c>
      <c r="J38" s="231"/>
      <c r="K38" s="232"/>
      <c r="L38" s="207"/>
      <c r="N38" s="193"/>
      <c r="O38" s="193"/>
      <c r="P38" s="194"/>
      <c r="Q38" s="193"/>
      <c r="R38" s="194"/>
    </row>
    <row r="39" spans="1:18" s="211" customFormat="1">
      <c r="A39" s="543"/>
      <c r="B39" s="543"/>
      <c r="C39" s="543"/>
      <c r="D39" s="543"/>
      <c r="E39" s="543"/>
      <c r="F39" s="251"/>
      <c r="G39" s="252"/>
      <c r="H39" s="253"/>
      <c r="I39" s="237"/>
      <c r="J39" s="235">
        <f>P63</f>
        <v>0</v>
      </c>
      <c r="K39" s="236"/>
      <c r="L39" s="207"/>
      <c r="N39" s="205" t="s">
        <v>297</v>
      </c>
      <c r="O39" s="193"/>
      <c r="P39" s="204">
        <f>P37*0.1</f>
        <v>0</v>
      </c>
      <c r="Q39" s="193"/>
      <c r="R39" s="194"/>
    </row>
    <row r="40" spans="1:18" s="211" customFormat="1">
      <c r="A40" s="543" t="s">
        <v>197</v>
      </c>
      <c r="B40" s="543" t="s">
        <v>198</v>
      </c>
      <c r="C40" s="543"/>
      <c r="D40" s="543"/>
      <c r="E40" s="543"/>
      <c r="F40" s="254"/>
      <c r="G40" s="252"/>
      <c r="H40" s="253"/>
      <c r="I40" s="233" t="s">
        <v>197</v>
      </c>
      <c r="J40" s="231"/>
      <c r="K40" s="232"/>
      <c r="L40" s="207"/>
      <c r="N40" s="205" t="s">
        <v>239</v>
      </c>
      <c r="O40" s="193"/>
      <c r="P40" s="204">
        <f>P34-P39</f>
        <v>-1726879.8184681162</v>
      </c>
      <c r="Q40" s="193"/>
      <c r="R40" s="194"/>
    </row>
    <row r="41" spans="1:18" s="211" customFormat="1">
      <c r="A41" s="543"/>
      <c r="B41" s="543"/>
      <c r="C41" s="543"/>
      <c r="D41" s="543"/>
      <c r="E41" s="543"/>
      <c r="F41" s="242"/>
      <c r="G41" s="243"/>
      <c r="H41" s="244"/>
      <c r="I41" s="237"/>
      <c r="J41" s="249">
        <f>+J37-J39</f>
        <v>-1726879.8184681162</v>
      </c>
      <c r="K41" s="236"/>
      <c r="L41" s="207"/>
      <c r="N41" s="193" t="s">
        <v>792</v>
      </c>
      <c r="O41" s="193"/>
      <c r="P41" s="194">
        <v>-1542647</v>
      </c>
      <c r="Q41" s="193"/>
      <c r="R41" s="194"/>
    </row>
    <row r="42" spans="1:18" s="211" customFormat="1" ht="17.25">
      <c r="A42" s="549" t="s">
        <v>199</v>
      </c>
      <c r="B42" s="549"/>
      <c r="C42" s="549"/>
      <c r="D42" s="549"/>
      <c r="E42" s="549"/>
      <c r="F42" s="549"/>
      <c r="G42" s="549"/>
      <c r="H42" s="549"/>
      <c r="I42" s="549"/>
      <c r="J42" s="549"/>
      <c r="K42" s="549"/>
      <c r="L42" s="207"/>
      <c r="N42" s="193"/>
      <c r="O42" s="193"/>
      <c r="P42" s="193"/>
      <c r="Q42" s="193"/>
      <c r="R42" s="194"/>
    </row>
    <row r="43" spans="1:18" s="211" customFormat="1">
      <c r="A43" s="543" t="s">
        <v>200</v>
      </c>
      <c r="B43" s="543" t="s">
        <v>201</v>
      </c>
      <c r="C43" s="543"/>
      <c r="D43" s="543"/>
      <c r="E43" s="543"/>
      <c r="F43" s="255"/>
      <c r="G43" s="256"/>
      <c r="H43" s="257"/>
      <c r="I43" s="233" t="s">
        <v>200</v>
      </c>
      <c r="J43" s="231"/>
      <c r="K43" s="232"/>
      <c r="L43" s="207"/>
      <c r="N43" s="193"/>
      <c r="O43" s="193"/>
      <c r="P43" s="193"/>
      <c r="Q43" s="193"/>
      <c r="R43" s="194"/>
    </row>
    <row r="44" spans="1:18" s="211" customFormat="1">
      <c r="A44" s="543"/>
      <c r="B44" s="543"/>
      <c r="C44" s="543"/>
      <c r="D44" s="543"/>
      <c r="E44" s="543"/>
      <c r="F44" s="258"/>
      <c r="G44" s="259"/>
      <c r="H44" s="260"/>
      <c r="I44" s="237"/>
      <c r="J44" s="249">
        <v>0</v>
      </c>
      <c r="K44" s="236"/>
      <c r="L44" s="207"/>
    </row>
    <row r="45" spans="1:18" s="211" customFormat="1">
      <c r="A45" s="543" t="s">
        <v>202</v>
      </c>
      <c r="B45" s="543" t="s">
        <v>203</v>
      </c>
      <c r="C45" s="543"/>
      <c r="D45" s="543"/>
      <c r="E45" s="543"/>
      <c r="F45" s="261"/>
      <c r="G45" s="259"/>
      <c r="H45" s="260"/>
      <c r="I45" s="233" t="s">
        <v>202</v>
      </c>
      <c r="J45" s="231"/>
      <c r="K45" s="232"/>
      <c r="L45" s="207"/>
    </row>
    <row r="46" spans="1:18" s="211" customFormat="1">
      <c r="A46" s="543"/>
      <c r="B46" s="543"/>
      <c r="C46" s="543"/>
      <c r="D46" s="543"/>
      <c r="E46" s="543"/>
      <c r="F46" s="262"/>
      <c r="G46" s="263"/>
      <c r="H46" s="264"/>
      <c r="I46" s="265"/>
      <c r="J46" s="249">
        <v>0</v>
      </c>
      <c r="K46" s="236"/>
      <c r="L46" s="207"/>
    </row>
    <row r="47" spans="1:18" s="211" customFormat="1">
      <c r="A47" s="543" t="s">
        <v>204</v>
      </c>
      <c r="B47" s="543" t="s">
        <v>205</v>
      </c>
      <c r="C47" s="543"/>
      <c r="D47" s="543"/>
      <c r="E47" s="543"/>
      <c r="F47" s="266"/>
      <c r="G47" s="267"/>
      <c r="H47" s="268"/>
      <c r="I47" s="233" t="s">
        <v>204</v>
      </c>
      <c r="J47" s="231"/>
      <c r="K47" s="232"/>
      <c r="L47" s="207"/>
    </row>
    <row r="48" spans="1:18" s="211" customFormat="1">
      <c r="A48" s="543"/>
      <c r="B48" s="543"/>
      <c r="C48" s="543"/>
      <c r="D48" s="543"/>
      <c r="E48" s="543"/>
      <c r="F48" s="269"/>
      <c r="G48" s="270"/>
      <c r="H48" s="271"/>
      <c r="I48" s="237"/>
      <c r="J48" s="249">
        <v>0</v>
      </c>
      <c r="K48" s="236"/>
      <c r="L48" s="207"/>
      <c r="N48" s="211" t="s">
        <v>291</v>
      </c>
    </row>
    <row r="49" spans="1:18" s="211" customFormat="1">
      <c r="A49" s="543" t="s">
        <v>206</v>
      </c>
      <c r="B49" s="543" t="s">
        <v>207</v>
      </c>
      <c r="C49" s="543"/>
      <c r="D49" s="543"/>
      <c r="E49" s="548"/>
      <c r="F49" s="230" t="s">
        <v>206</v>
      </c>
      <c r="G49" s="231"/>
      <c r="H49" s="232"/>
      <c r="I49" s="255"/>
      <c r="J49" s="256"/>
      <c r="K49" s="257"/>
      <c r="L49" s="207"/>
    </row>
    <row r="50" spans="1:18" s="211" customFormat="1">
      <c r="A50" s="543"/>
      <c r="B50" s="543"/>
      <c r="C50" s="543"/>
      <c r="D50" s="543"/>
      <c r="E50" s="548"/>
      <c r="F50" s="234"/>
      <c r="G50" s="249">
        <v>0</v>
      </c>
      <c r="H50" s="236"/>
      <c r="I50" s="262"/>
      <c r="J50" s="263"/>
      <c r="K50" s="264"/>
      <c r="L50" s="207"/>
    </row>
    <row r="51" spans="1:18" s="211" customFormat="1">
      <c r="A51" s="543" t="s">
        <v>208</v>
      </c>
      <c r="B51" s="543" t="s">
        <v>209</v>
      </c>
      <c r="C51" s="543"/>
      <c r="D51" s="543"/>
      <c r="E51" s="548"/>
      <c r="F51" s="272" t="s">
        <v>208</v>
      </c>
      <c r="G51" s="238"/>
      <c r="H51" s="273"/>
      <c r="I51" s="266"/>
      <c r="J51" s="267"/>
      <c r="K51" s="268"/>
      <c r="L51" s="207"/>
    </row>
    <row r="52" spans="1:18" s="211" customFormat="1">
      <c r="A52" s="543"/>
      <c r="B52" s="543"/>
      <c r="C52" s="543"/>
      <c r="D52" s="543"/>
      <c r="E52" s="548"/>
      <c r="F52" s="274"/>
      <c r="G52" s="275">
        <v>0</v>
      </c>
      <c r="H52" s="276"/>
      <c r="I52" s="269"/>
      <c r="J52" s="270"/>
      <c r="K52" s="271"/>
      <c r="L52" s="207"/>
    </row>
    <row r="53" spans="1:18" s="211" customFormat="1">
      <c r="A53" s="542" t="s">
        <v>210</v>
      </c>
      <c r="B53" s="543" t="s">
        <v>211</v>
      </c>
      <c r="C53" s="543"/>
      <c r="D53" s="543"/>
      <c r="E53" s="548"/>
      <c r="F53" s="277" t="s">
        <v>210</v>
      </c>
      <c r="G53" s="238"/>
      <c r="H53" s="273"/>
      <c r="I53" s="259"/>
      <c r="J53" s="259"/>
      <c r="K53" s="259"/>
      <c r="L53" s="207"/>
    </row>
    <row r="54" spans="1:18" s="211" customFormat="1">
      <c r="A54" s="543"/>
      <c r="B54" s="543"/>
      <c r="C54" s="543"/>
      <c r="D54" s="543"/>
      <c r="E54" s="548"/>
      <c r="F54" s="274"/>
      <c r="G54" s="235">
        <v>0</v>
      </c>
      <c r="H54" s="276"/>
      <c r="I54" s="259"/>
      <c r="J54" s="259"/>
      <c r="K54" s="259"/>
      <c r="L54" s="207"/>
    </row>
    <row r="55" spans="1:18" s="211" customFormat="1">
      <c r="A55" s="542" t="s">
        <v>212</v>
      </c>
      <c r="B55" s="543" t="s">
        <v>213</v>
      </c>
      <c r="C55" s="543"/>
      <c r="D55" s="543"/>
      <c r="E55" s="548"/>
      <c r="F55" s="277" t="s">
        <v>212</v>
      </c>
      <c r="G55" s="278"/>
      <c r="H55" s="279"/>
      <c r="I55" s="259"/>
      <c r="J55" s="259"/>
      <c r="K55" s="259"/>
      <c r="L55" s="207"/>
    </row>
    <row r="56" spans="1:18" s="211" customFormat="1">
      <c r="A56" s="543"/>
      <c r="B56" s="543"/>
      <c r="C56" s="543"/>
      <c r="D56" s="543"/>
      <c r="E56" s="548"/>
      <c r="F56" s="280"/>
      <c r="G56" s="278">
        <v>0</v>
      </c>
      <c r="H56" s="279"/>
      <c r="I56" s="259"/>
      <c r="J56" s="259"/>
      <c r="K56" s="259"/>
      <c r="L56" s="207"/>
    </row>
    <row r="57" spans="1:18" s="211" customFormat="1">
      <c r="A57" s="542" t="s">
        <v>214</v>
      </c>
      <c r="B57" s="543" t="s">
        <v>215</v>
      </c>
      <c r="C57" s="543"/>
      <c r="D57" s="543"/>
      <c r="E57" s="548"/>
      <c r="F57" s="277" t="s">
        <v>214</v>
      </c>
      <c r="G57" s="281"/>
      <c r="H57" s="273"/>
      <c r="I57" s="259"/>
      <c r="J57" s="259"/>
      <c r="K57" s="259"/>
      <c r="L57" s="207"/>
    </row>
    <row r="58" spans="1:18" s="211" customFormat="1">
      <c r="A58" s="543"/>
      <c r="B58" s="543"/>
      <c r="C58" s="543"/>
      <c r="D58" s="543"/>
      <c r="E58" s="548"/>
      <c r="F58" s="274"/>
      <c r="G58" s="282">
        <v>0</v>
      </c>
      <c r="H58" s="276"/>
      <c r="I58" s="259"/>
      <c r="J58" s="259"/>
      <c r="K58" s="259"/>
      <c r="L58" s="207"/>
    </row>
    <row r="59" spans="1:18" s="211" customFormat="1">
      <c r="A59" s="542" t="s">
        <v>216</v>
      </c>
      <c r="B59" s="543" t="s">
        <v>217</v>
      </c>
      <c r="C59" s="543"/>
      <c r="D59" s="543"/>
      <c r="E59" s="543"/>
      <c r="F59" s="266"/>
      <c r="G59" s="267"/>
      <c r="H59" s="268"/>
      <c r="I59" s="283" t="s">
        <v>216</v>
      </c>
      <c r="J59" s="231"/>
      <c r="K59" s="232"/>
      <c r="L59" s="207"/>
    </row>
    <row r="60" spans="1:18" s="211" customFormat="1" ht="33.75" customHeight="1">
      <c r="A60" s="543"/>
      <c r="B60" s="543"/>
      <c r="C60" s="543"/>
      <c r="D60" s="543"/>
      <c r="E60" s="543"/>
      <c r="F60" s="269"/>
      <c r="G60" s="270"/>
      <c r="H60" s="271"/>
      <c r="I60" s="237"/>
      <c r="J60" s="249">
        <f>IF((J48-(G52+G54-G56))&gt;0,J48-(G52+G54-G56),0)</f>
        <v>0</v>
      </c>
      <c r="K60" s="236"/>
      <c r="L60" s="207"/>
      <c r="M60" s="193"/>
      <c r="N60" s="205"/>
      <c r="O60" s="193"/>
      <c r="P60" s="194"/>
      <c r="Q60" s="248"/>
      <c r="R60" s="194"/>
    </row>
    <row r="61" spans="1:18">
      <c r="A61" s="542" t="s">
        <v>218</v>
      </c>
      <c r="B61" s="543" t="s">
        <v>219</v>
      </c>
      <c r="C61" s="543"/>
      <c r="D61" s="543"/>
      <c r="E61" s="543"/>
      <c r="F61" s="284"/>
      <c r="G61" s="285"/>
      <c r="H61" s="286"/>
      <c r="I61" s="283" t="s">
        <v>218</v>
      </c>
      <c r="J61" s="231"/>
      <c r="K61" s="232"/>
      <c r="L61" s="248"/>
      <c r="N61" s="205"/>
      <c r="P61" s="204"/>
    </row>
    <row r="62" spans="1:18">
      <c r="A62" s="543"/>
      <c r="B62" s="543"/>
      <c r="C62" s="543"/>
      <c r="D62" s="543"/>
      <c r="E62" s="543"/>
      <c r="F62" s="284"/>
      <c r="G62" s="285"/>
      <c r="H62" s="286"/>
      <c r="I62" s="237"/>
      <c r="J62" s="249">
        <v>0</v>
      </c>
      <c r="K62" s="236"/>
      <c r="L62" s="204"/>
      <c r="N62" s="205"/>
      <c r="P62" s="250"/>
    </row>
    <row r="63" spans="1:18">
      <c r="A63" s="542" t="s">
        <v>220</v>
      </c>
      <c r="B63" s="543" t="s">
        <v>221</v>
      </c>
      <c r="C63" s="543"/>
      <c r="D63" s="543"/>
      <c r="E63" s="543"/>
      <c r="F63" s="266"/>
      <c r="G63" s="267"/>
      <c r="H63" s="268"/>
      <c r="I63" s="287" t="s">
        <v>220</v>
      </c>
      <c r="J63" s="281"/>
      <c r="K63" s="273"/>
      <c r="L63" s="250"/>
      <c r="P63" s="194"/>
    </row>
    <row r="64" spans="1:18">
      <c r="A64" s="543"/>
      <c r="B64" s="543"/>
      <c r="C64" s="543"/>
      <c r="D64" s="543"/>
      <c r="E64" s="543"/>
      <c r="F64" s="269"/>
      <c r="G64" s="270"/>
      <c r="H64" s="271"/>
      <c r="I64" s="288"/>
      <c r="J64" s="282">
        <f>J60+J62</f>
        <v>0</v>
      </c>
      <c r="K64" s="276"/>
      <c r="L64" s="204"/>
      <c r="P64" s="194"/>
    </row>
    <row r="65" spans="1:16">
      <c r="A65" s="191"/>
      <c r="B65" s="191"/>
      <c r="C65" s="191"/>
      <c r="D65" s="191"/>
      <c r="E65" s="191"/>
      <c r="F65" s="191"/>
      <c r="G65" s="192"/>
      <c r="H65" s="192"/>
      <c r="I65" s="192"/>
      <c r="J65" s="192"/>
      <c r="K65" s="192"/>
      <c r="L65" s="204"/>
      <c r="P65" s="194"/>
    </row>
    <row r="66" spans="1:16">
      <c r="A66" s="191"/>
      <c r="B66" s="191"/>
      <c r="C66" s="191"/>
      <c r="D66" s="191"/>
      <c r="E66" s="191"/>
      <c r="F66" s="191"/>
      <c r="G66" s="192"/>
      <c r="H66" s="192"/>
      <c r="I66" s="192"/>
      <c r="J66" s="192"/>
      <c r="K66" s="192"/>
      <c r="N66" s="205"/>
      <c r="P66" s="204"/>
    </row>
    <row r="67" spans="1:16">
      <c r="A67" s="222"/>
      <c r="B67" s="222"/>
      <c r="C67" s="222"/>
      <c r="D67" s="222"/>
      <c r="E67" s="191"/>
      <c r="F67" s="191"/>
      <c r="G67" s="192"/>
      <c r="H67" s="192"/>
      <c r="I67" s="192"/>
      <c r="J67" s="192"/>
      <c r="K67" s="192"/>
      <c r="N67" s="205"/>
      <c r="P67" s="204"/>
    </row>
    <row r="68" spans="1:16">
      <c r="A68" s="289" t="s">
        <v>348</v>
      </c>
      <c r="B68" s="222"/>
      <c r="C68" s="222"/>
      <c r="D68" s="222"/>
      <c r="E68" s="222"/>
      <c r="F68" s="222"/>
      <c r="G68" s="199"/>
      <c r="H68" s="199"/>
      <c r="I68" s="199"/>
      <c r="J68" s="199"/>
      <c r="K68" s="199"/>
    </row>
    <row r="69" spans="1:16">
      <c r="A69" s="191"/>
      <c r="B69" s="191"/>
      <c r="C69" s="191"/>
      <c r="D69" s="191"/>
      <c r="E69" s="191"/>
      <c r="F69" s="191"/>
      <c r="G69" s="192"/>
      <c r="H69" s="192"/>
      <c r="I69" s="192"/>
      <c r="J69" s="192"/>
      <c r="K69" s="192"/>
    </row>
    <row r="70" spans="1:16">
      <c r="A70" s="544" t="s">
        <v>222</v>
      </c>
      <c r="B70" s="545"/>
      <c r="C70" s="545"/>
      <c r="D70" s="545"/>
      <c r="E70" s="545"/>
      <c r="F70" s="545"/>
      <c r="G70" s="545"/>
      <c r="H70" s="545"/>
      <c r="I70" s="545"/>
      <c r="J70" s="545"/>
      <c r="K70" s="545"/>
    </row>
    <row r="71" spans="1:16">
      <c r="A71" s="191" t="s">
        <v>223</v>
      </c>
      <c r="B71" s="191"/>
      <c r="C71" s="191"/>
      <c r="D71" s="191"/>
      <c r="E71" s="191"/>
      <c r="F71" s="191"/>
      <c r="G71" s="192"/>
      <c r="H71" s="192"/>
      <c r="I71" s="192"/>
      <c r="J71" s="192"/>
      <c r="K71" s="192"/>
    </row>
    <row r="72" spans="1:16">
      <c r="A72" s="191"/>
      <c r="B72" s="191"/>
      <c r="C72" s="191"/>
      <c r="D72" s="191"/>
      <c r="E72" s="191"/>
      <c r="F72" s="191"/>
      <c r="G72" s="192"/>
      <c r="H72" s="192"/>
      <c r="I72" s="192"/>
      <c r="J72" s="192"/>
      <c r="K72" s="192"/>
    </row>
    <row r="73" spans="1:16">
      <c r="A73" s="290"/>
      <c r="B73" s="191" t="s">
        <v>224</v>
      </c>
      <c r="C73" s="191"/>
      <c r="D73" s="191"/>
      <c r="E73" s="191"/>
      <c r="F73" s="191"/>
      <c r="G73" s="192"/>
      <c r="H73" s="192"/>
      <c r="I73" s="192"/>
      <c r="J73" s="192"/>
      <c r="K73" s="192"/>
    </row>
    <row r="74" spans="1:16">
      <c r="A74" s="227"/>
      <c r="B74" s="191"/>
      <c r="C74" s="191"/>
      <c r="D74" s="191"/>
      <c r="E74" s="191"/>
      <c r="F74" s="191"/>
      <c r="G74" s="192"/>
      <c r="H74" s="192"/>
      <c r="I74" s="192"/>
      <c r="J74" s="192"/>
      <c r="K74" s="192"/>
    </row>
    <row r="75" spans="1:16">
      <c r="A75" s="290"/>
      <c r="B75" s="191" t="s">
        <v>225</v>
      </c>
      <c r="C75" s="191"/>
      <c r="D75" s="191"/>
      <c r="E75" s="191"/>
      <c r="F75" s="191"/>
      <c r="G75" s="192"/>
      <c r="H75" s="192"/>
      <c r="I75" s="192"/>
      <c r="J75" s="192"/>
      <c r="K75" s="192"/>
    </row>
    <row r="76" spans="1:16">
      <c r="A76" s="227"/>
      <c r="B76" s="191"/>
      <c r="C76" s="191"/>
      <c r="D76" s="191"/>
      <c r="E76" s="191"/>
      <c r="F76" s="191"/>
      <c r="G76" s="192"/>
      <c r="H76" s="192"/>
      <c r="I76" s="192"/>
      <c r="J76" s="192"/>
      <c r="K76" s="192"/>
    </row>
    <row r="77" spans="1:16">
      <c r="A77" s="291"/>
      <c r="B77" s="191" t="s">
        <v>226</v>
      </c>
      <c r="C77" s="191"/>
      <c r="D77" s="191"/>
      <c r="E77" s="191"/>
      <c r="F77" s="546" t="s">
        <v>227</v>
      </c>
      <c r="G77" s="546"/>
      <c r="H77" s="547"/>
      <c r="I77" s="292"/>
      <c r="J77" s="218"/>
      <c r="K77" s="219"/>
      <c r="P77" s="194"/>
    </row>
    <row r="78" spans="1:16">
      <c r="A78" s="227"/>
      <c r="B78" s="191"/>
      <c r="C78" s="191"/>
      <c r="D78" s="191"/>
      <c r="E78" s="191"/>
      <c r="F78" s="546"/>
      <c r="G78" s="546"/>
      <c r="H78" s="547"/>
      <c r="I78" s="198"/>
      <c r="J78" s="293">
        <f>J64</f>
        <v>0</v>
      </c>
      <c r="K78" s="200"/>
    </row>
    <row r="79" spans="1:16">
      <c r="A79" s="291"/>
      <c r="B79" s="191" t="s">
        <v>228</v>
      </c>
      <c r="C79" s="191"/>
      <c r="D79" s="191"/>
      <c r="E79" s="191"/>
      <c r="F79" s="191"/>
      <c r="G79" s="192"/>
      <c r="H79" s="192"/>
      <c r="I79" s="192"/>
      <c r="J79" s="192"/>
      <c r="K79" s="192"/>
      <c r="P79" s="294"/>
    </row>
    <row r="80" spans="1:16">
      <c r="A80" s="191"/>
      <c r="B80" s="191"/>
      <c r="C80" s="191"/>
      <c r="D80" s="191"/>
      <c r="E80" s="191"/>
      <c r="F80" s="191"/>
      <c r="G80" s="192"/>
      <c r="H80" s="192"/>
      <c r="I80" s="295" t="s">
        <v>229</v>
      </c>
      <c r="J80" s="296" t="s">
        <v>230</v>
      </c>
      <c r="K80" s="192"/>
    </row>
    <row r="81" spans="1:11">
      <c r="A81" s="191"/>
      <c r="B81" s="191"/>
      <c r="C81" s="191"/>
      <c r="D81" s="191"/>
      <c r="E81" s="191"/>
      <c r="F81" s="191"/>
      <c r="G81" s="192"/>
      <c r="H81" s="192"/>
      <c r="I81" s="192"/>
      <c r="J81" s="296" t="s">
        <v>231</v>
      </c>
      <c r="K81" s="192"/>
    </row>
  </sheetData>
  <mergeCells count="47">
    <mergeCell ref="A20:K20"/>
    <mergeCell ref="A1:D3"/>
    <mergeCell ref="H1:K2"/>
    <mergeCell ref="C7:D8"/>
    <mergeCell ref="F7:K9"/>
    <mergeCell ref="F13:K13"/>
    <mergeCell ref="A22:K22"/>
    <mergeCell ref="E24:E25"/>
    <mergeCell ref="A26:A27"/>
    <mergeCell ref="B26:E27"/>
    <mergeCell ref="A28:A29"/>
    <mergeCell ref="B28:E29"/>
    <mergeCell ref="A43:A44"/>
    <mergeCell ref="B43:E44"/>
    <mergeCell ref="A30:A31"/>
    <mergeCell ref="B30:E31"/>
    <mergeCell ref="A34:A35"/>
    <mergeCell ref="B34:E35"/>
    <mergeCell ref="A36:A37"/>
    <mergeCell ref="B36:E37"/>
    <mergeCell ref="A38:A39"/>
    <mergeCell ref="B38:E39"/>
    <mergeCell ref="A40:A41"/>
    <mergeCell ref="B40:E41"/>
    <mergeCell ref="A42:K42"/>
    <mergeCell ref="A45:A46"/>
    <mergeCell ref="B45:E46"/>
    <mergeCell ref="A47:A48"/>
    <mergeCell ref="B47:E48"/>
    <mergeCell ref="A49:A50"/>
    <mergeCell ref="B49:E50"/>
    <mergeCell ref="A51:A52"/>
    <mergeCell ref="B51:E52"/>
    <mergeCell ref="A53:A54"/>
    <mergeCell ref="B53:E54"/>
    <mergeCell ref="A55:A56"/>
    <mergeCell ref="B55:E56"/>
    <mergeCell ref="A63:A64"/>
    <mergeCell ref="B63:E64"/>
    <mergeCell ref="A70:K70"/>
    <mergeCell ref="F77:H78"/>
    <mergeCell ref="A57:A58"/>
    <mergeCell ref="B57:E58"/>
    <mergeCell ref="A59:A60"/>
    <mergeCell ref="B59:E60"/>
    <mergeCell ref="A61:A62"/>
    <mergeCell ref="B61:E62"/>
  </mergeCells>
  <hyperlinks>
    <hyperlink ref="M6" r:id="rId1" display="RaportiShpejte.aspx?idraporti=1&amp;filterNumerLlogarie=605&amp;printo=0&amp;Sesioni=true&amp;windowWidth=845.88"/>
    <hyperlink ref="M7" r:id="rId2" display="RaportiShpejte.aspx?idraporti=1&amp;filterNumerLlogarie=608&amp;printo=0&amp;Sesioni=true&amp;windowWidth=845.88"/>
    <hyperlink ref="M8" r:id="rId3" display="RaportiShpejte.aspx?idraporti=1&amp;filterNumerLlogarie=611&amp;printo=0&amp;Sesioni=true&amp;windowWidth=845.88"/>
    <hyperlink ref="M9" r:id="rId4" display="RaportiShpejte.aspx?idraporti=1&amp;filterNumerLlogarie=6111&amp;printo=0&amp;Sesioni=true&amp;windowWidth=845.88"/>
    <hyperlink ref="M10" r:id="rId5" display="RaportiShpejte.aspx?idraporti=1&amp;filterNumerLlogarie=628&amp;printo=0&amp;Sesioni=true&amp;windowWidth=845.88"/>
    <hyperlink ref="M11" r:id="rId6" display="RaportiShpejte.aspx?idraporti=1&amp;filterNumerLlogarie=632&amp;printo=0&amp;Sesioni=true&amp;windowWidth=845.88"/>
    <hyperlink ref="M12" r:id="rId7" display="RaportiShpejte.aspx?idraporti=1&amp;filterNumerLlogarie=638&amp;printo=0&amp;Sesioni=true&amp;windowWidth=845.88"/>
    <hyperlink ref="M13" r:id="rId8" display="RaportiShpejte.aspx?idraporti=1&amp;filterNumerLlogarie=641&amp;printo=0&amp;Sesioni=true&amp;windowWidth=845.88"/>
    <hyperlink ref="M14" r:id="rId9" display="RaportiShpejte.aspx?idraporti=1&amp;filterNumerLlogarie=644&amp;printo=0&amp;Sesioni=true&amp;windowWidth=845.88"/>
    <hyperlink ref="M15" r:id="rId10" display="RaportiShpejte.aspx?idraporti=1&amp;filterNumerLlogarie=657&amp;printo=0&amp;Sesioni=true&amp;windowWidth=845.88"/>
    <hyperlink ref="M16" r:id="rId11" display="RaportiShpejte.aspx?idraporti=1&amp;filterNumerLlogarie=667&amp;printo=0&amp;Sesioni=true&amp;windowWidth=845.88"/>
    <hyperlink ref="M17" r:id="rId12" display="RaportiShpejte.aspx?idraporti=1&amp;filterNumerLlogarie=669&amp;printo=0&amp;Sesioni=true&amp;windowWidth=845.88"/>
    <hyperlink ref="M18" r:id="rId13" display="RaportiShpejte.aspx?idraporti=1&amp;filterNumerLlogarie=66901&amp;printo=0&amp;Sesioni=true&amp;windowWidth=845.88"/>
    <hyperlink ref="M19" r:id="rId14" display="RaportiShpejte.aspx?idraporti=1&amp;filterNumerLlogarie=704&amp;printo=0&amp;Sesioni=true&amp;windowWidth=845.88"/>
    <hyperlink ref="M21" r:id="rId15" display="RaportiShpejte.aspx?idraporti=1&amp;filterNumerLlogarie=769&amp;printo=0&amp;Sesioni=true&amp;windowWidth=845.88"/>
    <hyperlink ref="M22" r:id="rId16" display="RaportiShpejte.aspx?idraporti=1&amp;filterNumerLlogarie=76901&amp;printo=0&amp;Sesioni=true&amp;windowWidth=845.88"/>
  </hyperlinks>
  <pageMargins left="0.7" right="0.7" top="0.75" bottom="0.75" header="0.3" footer="0.3"/>
  <pageSetup orientation="portrait" horizontalDpi="4294967292" verticalDpi="0" r:id="rId17"/>
</worksheet>
</file>

<file path=xl/worksheets/sheet12.xml><?xml version="1.0" encoding="utf-8"?>
<worksheet xmlns="http://schemas.openxmlformats.org/spreadsheetml/2006/main" xmlns:r="http://schemas.openxmlformats.org/officeDocument/2006/relationships">
  <dimension ref="C4:G28"/>
  <sheetViews>
    <sheetView showGridLines="0" workbookViewId="0">
      <selection activeCell="E4" sqref="C4:E24"/>
    </sheetView>
  </sheetViews>
  <sheetFormatPr defaultRowHeight="12"/>
  <cols>
    <col min="1" max="2" width="9.140625" style="90"/>
    <col min="3" max="3" width="51.7109375" style="90" bestFit="1" customWidth="1"/>
    <col min="4" max="4" width="9.140625" style="90"/>
    <col min="5" max="5" width="12.5703125" style="90" bestFit="1" customWidth="1"/>
    <col min="6" max="16384" width="9.140625" style="90"/>
  </cols>
  <sheetData>
    <row r="4" spans="3:5" ht="12.75" thickBot="1">
      <c r="C4" s="173" t="s">
        <v>335</v>
      </c>
      <c r="D4" s="174"/>
      <c r="E4" s="175">
        <f>'Conto economico'!D23</f>
        <v>-1726879.8184681223</v>
      </c>
    </row>
    <row r="5" spans="3:5">
      <c r="C5" s="176"/>
      <c r="D5" s="174"/>
      <c r="E5" s="177"/>
    </row>
    <row r="6" spans="3:5">
      <c r="C6" s="149" t="s">
        <v>336</v>
      </c>
      <c r="D6" s="174"/>
      <c r="E6" s="177"/>
    </row>
    <row r="7" spans="3:5">
      <c r="C7" s="81" t="s">
        <v>81</v>
      </c>
      <c r="D7" s="174"/>
      <c r="E7" s="177">
        <f>'Deklarata e tatim fitimit'!R6</f>
        <v>0</v>
      </c>
    </row>
    <row r="8" spans="3:5">
      <c r="C8" s="81" t="s">
        <v>268</v>
      </c>
      <c r="D8" s="174"/>
      <c r="E8" s="298">
        <v>0</v>
      </c>
    </row>
    <row r="9" spans="3:5">
      <c r="C9" s="81" t="s">
        <v>346</v>
      </c>
      <c r="D9" s="174"/>
      <c r="E9" s="298">
        <v>0</v>
      </c>
    </row>
    <row r="10" spans="3:5">
      <c r="C10" s="81" t="s">
        <v>92</v>
      </c>
      <c r="D10" s="174"/>
      <c r="E10" s="298">
        <v>0</v>
      </c>
    </row>
    <row r="11" spans="3:5">
      <c r="C11" s="81" t="s">
        <v>145</v>
      </c>
      <c r="D11" s="174"/>
      <c r="E11" s="298">
        <v>0</v>
      </c>
    </row>
    <row r="12" spans="3:5">
      <c r="C12" s="81" t="s">
        <v>82</v>
      </c>
      <c r="D12" s="174"/>
      <c r="E12" s="298">
        <v>0</v>
      </c>
    </row>
    <row r="13" spans="3:5">
      <c r="C13" s="81" t="s">
        <v>84</v>
      </c>
      <c r="D13" s="174"/>
      <c r="E13" s="298">
        <v>0</v>
      </c>
    </row>
    <row r="14" spans="3:5">
      <c r="C14" s="178"/>
      <c r="D14" s="174"/>
      <c r="E14" s="177"/>
    </row>
    <row r="15" spans="3:5" ht="12.75" thickBot="1">
      <c r="C15" s="173" t="s">
        <v>337</v>
      </c>
      <c r="D15" s="174"/>
      <c r="E15" s="175">
        <f>SUM(E7:E14)</f>
        <v>0</v>
      </c>
    </row>
    <row r="16" spans="3:5">
      <c r="C16" s="179"/>
      <c r="D16" s="174"/>
      <c r="E16" s="180"/>
    </row>
    <row r="17" spans="3:7">
      <c r="C17" s="174"/>
      <c r="D17" s="174"/>
      <c r="E17" s="177"/>
    </row>
    <row r="18" spans="3:7" ht="12.75" thickBot="1">
      <c r="C18" s="181" t="s">
        <v>338</v>
      </c>
      <c r="D18" s="174"/>
      <c r="E18" s="175">
        <f>E4+E15</f>
        <v>-1726879.8184681223</v>
      </c>
    </row>
    <row r="19" spans="3:7">
      <c r="C19" s="174"/>
      <c r="D19" s="174"/>
      <c r="E19" s="177"/>
    </row>
    <row r="20" spans="3:7" ht="12.75" thickBot="1">
      <c r="C20" s="173" t="s">
        <v>341</v>
      </c>
      <c r="D20" s="174"/>
      <c r="E20" s="175">
        <f>'Deklarata e tatim fitimit'!P63</f>
        <v>0</v>
      </c>
      <c r="G20" s="90" t="s">
        <v>291</v>
      </c>
    </row>
    <row r="21" spans="3:7">
      <c r="C21" s="174"/>
      <c r="D21" s="174"/>
      <c r="E21" s="177"/>
    </row>
    <row r="22" spans="3:7" ht="12.75" thickBot="1">
      <c r="C22" s="173" t="s">
        <v>339</v>
      </c>
      <c r="D22" s="182"/>
      <c r="E22" s="175">
        <v>0</v>
      </c>
    </row>
    <row r="23" spans="3:7">
      <c r="C23" s="182"/>
      <c r="D23" s="182"/>
      <c r="E23" s="183"/>
    </row>
    <row r="24" spans="3:7" ht="12.75" thickBot="1">
      <c r="C24" s="184" t="s">
        <v>340</v>
      </c>
      <c r="D24" s="185"/>
      <c r="E24" s="186">
        <f>E18-E20</f>
        <v>-1726879.8184681223</v>
      </c>
    </row>
    <row r="28" spans="3:7">
      <c r="C28" s="90" t="s">
        <v>291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66" zoomScaleNormal="66" workbookViewId="0">
      <selection activeCell="B10" sqref="B10"/>
    </sheetView>
  </sheetViews>
  <sheetFormatPr defaultRowHeight="12.75"/>
  <cols>
    <col min="1" max="1" width="6.7109375" style="311" customWidth="1"/>
    <col min="2" max="2" width="11.28515625" style="311" customWidth="1"/>
    <col min="3" max="4" width="16.42578125" style="311" customWidth="1"/>
    <col min="5" max="6" width="15.85546875" style="311" customWidth="1"/>
    <col min="7" max="7" width="14" style="311" customWidth="1"/>
    <col min="8" max="8" width="13.140625" style="311" customWidth="1"/>
    <col min="9" max="9" width="18.85546875" style="311" customWidth="1"/>
    <col min="10" max="10" width="13.7109375" style="312" customWidth="1"/>
    <col min="11" max="12" width="9.140625" style="311"/>
    <col min="13" max="14" width="11.42578125" style="311" bestFit="1" customWidth="1"/>
    <col min="15" max="15" width="9.28515625" style="311" bestFit="1" customWidth="1"/>
    <col min="16" max="16384" width="9.140625" style="311"/>
  </cols>
  <sheetData>
    <row r="1" spans="1:11" ht="21.75" customHeight="1">
      <c r="A1" s="311" t="s">
        <v>553</v>
      </c>
    </row>
    <row r="2" spans="1:11" ht="25.5" customHeight="1">
      <c r="A2" s="311" t="s">
        <v>554</v>
      </c>
    </row>
    <row r="3" spans="1:11" ht="26.25" customHeight="1">
      <c r="D3" s="311" t="s">
        <v>555</v>
      </c>
    </row>
    <row r="6" spans="1:11" ht="14.25">
      <c r="A6" s="578" t="s">
        <v>556</v>
      </c>
      <c r="B6" s="578" t="s">
        <v>557</v>
      </c>
      <c r="C6" s="580" t="s">
        <v>558</v>
      </c>
      <c r="D6" s="581"/>
      <c r="E6" s="582" t="s">
        <v>559</v>
      </c>
      <c r="F6" s="583"/>
      <c r="G6" s="583"/>
      <c r="H6" s="584" t="s">
        <v>560</v>
      </c>
      <c r="I6" s="589" t="s">
        <v>561</v>
      </c>
      <c r="J6" s="584" t="s">
        <v>562</v>
      </c>
    </row>
    <row r="7" spans="1:11" ht="14.25">
      <c r="A7" s="579"/>
      <c r="B7" s="579"/>
      <c r="C7" s="587" t="s">
        <v>563</v>
      </c>
      <c r="D7" s="584" t="s">
        <v>564</v>
      </c>
      <c r="E7" s="584" t="s">
        <v>565</v>
      </c>
      <c r="F7" s="580" t="s">
        <v>351</v>
      </c>
      <c r="G7" s="581"/>
      <c r="H7" s="585"/>
      <c r="I7" s="590"/>
      <c r="J7" s="585"/>
    </row>
    <row r="8" spans="1:11" ht="28.5" customHeight="1">
      <c r="A8" s="579"/>
      <c r="B8" s="579"/>
      <c r="C8" s="588"/>
      <c r="D8" s="585"/>
      <c r="E8" s="585"/>
      <c r="F8" s="589" t="s">
        <v>566</v>
      </c>
      <c r="G8" s="589" t="s">
        <v>567</v>
      </c>
      <c r="H8" s="585"/>
      <c r="I8" s="590"/>
      <c r="J8" s="585"/>
    </row>
    <row r="9" spans="1:11" ht="35.25" customHeight="1">
      <c r="A9" s="579"/>
      <c r="B9" s="579"/>
      <c r="C9" s="588"/>
      <c r="D9" s="585"/>
      <c r="E9" s="585"/>
      <c r="F9" s="590"/>
      <c r="G9" s="590"/>
      <c r="H9" s="585"/>
      <c r="I9" s="590"/>
      <c r="J9" s="586"/>
    </row>
    <row r="10" spans="1:11" s="315" customFormat="1" ht="15">
      <c r="A10" s="313">
        <v>1</v>
      </c>
      <c r="B10" s="313" t="s">
        <v>568</v>
      </c>
      <c r="C10" s="303">
        <v>91475</v>
      </c>
      <c r="D10" s="303">
        <v>91475</v>
      </c>
      <c r="E10" s="304">
        <f>F10+G10</f>
        <v>22411</v>
      </c>
      <c r="F10" s="304">
        <v>13721</v>
      </c>
      <c r="G10" s="304">
        <v>8690</v>
      </c>
      <c r="H10" s="304">
        <v>3110</v>
      </c>
      <c r="I10" s="304">
        <f>C10</f>
        <v>91475</v>
      </c>
      <c r="J10" s="305">
        <f>C10*10%</f>
        <v>9147.5</v>
      </c>
      <c r="K10" s="314"/>
    </row>
    <row r="11" spans="1:11" s="315" customFormat="1" ht="15">
      <c r="A11" s="313">
        <v>2</v>
      </c>
      <c r="B11" s="313" t="s">
        <v>569</v>
      </c>
      <c r="C11" s="303">
        <v>91475</v>
      </c>
      <c r="D11" s="303">
        <v>91475</v>
      </c>
      <c r="E11" s="303">
        <f t="shared" ref="E11:E21" si="0">F11+G11</f>
        <v>22411</v>
      </c>
      <c r="F11" s="303">
        <v>13721</v>
      </c>
      <c r="G11" s="303">
        <v>8690</v>
      </c>
      <c r="H11" s="303">
        <v>3110</v>
      </c>
      <c r="I11" s="303">
        <f>C11</f>
        <v>91475</v>
      </c>
      <c r="J11" s="306">
        <f>C11*10%</f>
        <v>9147.5</v>
      </c>
    </row>
    <row r="12" spans="1:11" s="315" customFormat="1" ht="15">
      <c r="A12" s="313">
        <v>3</v>
      </c>
      <c r="B12" s="313" t="s">
        <v>570</v>
      </c>
      <c r="C12" s="303">
        <v>91475</v>
      </c>
      <c r="D12" s="303">
        <v>91475</v>
      </c>
      <c r="E12" s="303">
        <f t="shared" si="0"/>
        <v>22411</v>
      </c>
      <c r="F12" s="303">
        <v>13721</v>
      </c>
      <c r="G12" s="303">
        <v>8690</v>
      </c>
      <c r="H12" s="303">
        <v>3110</v>
      </c>
      <c r="I12" s="303">
        <f>C12</f>
        <v>91475</v>
      </c>
      <c r="J12" s="306">
        <f>C12*10%</f>
        <v>9147.5</v>
      </c>
      <c r="K12" s="314"/>
    </row>
    <row r="13" spans="1:11" s="315" customFormat="1" ht="15">
      <c r="A13" s="313">
        <v>4</v>
      </c>
      <c r="B13" s="313" t="s">
        <v>571</v>
      </c>
      <c r="C13" s="303">
        <v>30000</v>
      </c>
      <c r="D13" s="303">
        <v>30000</v>
      </c>
      <c r="E13" s="303">
        <f t="shared" si="0"/>
        <v>7350</v>
      </c>
      <c r="F13" s="303">
        <v>4500</v>
      </c>
      <c r="G13" s="303">
        <v>2850</v>
      </c>
      <c r="H13" s="303">
        <v>1020</v>
      </c>
      <c r="I13" s="303">
        <f>C13</f>
        <v>30000</v>
      </c>
      <c r="J13" s="306">
        <v>2000</v>
      </c>
    </row>
    <row r="14" spans="1:11" s="315" customFormat="1" ht="15">
      <c r="A14" s="313">
        <v>5</v>
      </c>
      <c r="B14" s="313" t="s">
        <v>572</v>
      </c>
      <c r="C14" s="303">
        <v>30000</v>
      </c>
      <c r="D14" s="303">
        <v>30000</v>
      </c>
      <c r="E14" s="303">
        <f t="shared" si="0"/>
        <v>7350</v>
      </c>
      <c r="F14" s="303">
        <v>4500</v>
      </c>
      <c r="G14" s="303">
        <v>2850</v>
      </c>
      <c r="H14" s="303">
        <v>1020</v>
      </c>
      <c r="I14" s="303">
        <f t="shared" ref="I14:I21" si="1">C14</f>
        <v>30000</v>
      </c>
      <c r="J14" s="306">
        <v>0</v>
      </c>
    </row>
    <row r="15" spans="1:11" s="315" customFormat="1" ht="15">
      <c r="A15" s="313">
        <v>6</v>
      </c>
      <c r="B15" s="313" t="s">
        <v>573</v>
      </c>
      <c r="C15" s="303">
        <v>30000</v>
      </c>
      <c r="D15" s="303">
        <v>30000</v>
      </c>
      <c r="E15" s="303">
        <f t="shared" si="0"/>
        <v>7350</v>
      </c>
      <c r="F15" s="303">
        <v>4500</v>
      </c>
      <c r="G15" s="303">
        <v>2850</v>
      </c>
      <c r="H15" s="303">
        <v>1020</v>
      </c>
      <c r="I15" s="303">
        <f t="shared" si="1"/>
        <v>30000</v>
      </c>
      <c r="J15" s="306">
        <v>0</v>
      </c>
    </row>
    <row r="16" spans="1:11" s="315" customFormat="1" ht="15">
      <c r="A16" s="313">
        <v>7</v>
      </c>
      <c r="B16" s="313" t="s">
        <v>574</v>
      </c>
      <c r="C16" s="303">
        <v>30000</v>
      </c>
      <c r="D16" s="303">
        <v>30000</v>
      </c>
      <c r="E16" s="303">
        <f t="shared" si="0"/>
        <v>7350</v>
      </c>
      <c r="F16" s="303">
        <v>4500</v>
      </c>
      <c r="G16" s="303">
        <v>2850</v>
      </c>
      <c r="H16" s="303">
        <v>1020</v>
      </c>
      <c r="I16" s="303">
        <f t="shared" si="1"/>
        <v>30000</v>
      </c>
      <c r="J16" s="306">
        <v>0</v>
      </c>
    </row>
    <row r="17" spans="1:10" s="315" customFormat="1" ht="15">
      <c r="A17" s="313">
        <v>8</v>
      </c>
      <c r="B17" s="313" t="s">
        <v>575</v>
      </c>
      <c r="C17" s="303">
        <v>30000</v>
      </c>
      <c r="D17" s="303">
        <v>30000</v>
      </c>
      <c r="E17" s="303">
        <f t="shared" si="0"/>
        <v>7350</v>
      </c>
      <c r="F17" s="303">
        <v>4500</v>
      </c>
      <c r="G17" s="303">
        <v>2850</v>
      </c>
      <c r="H17" s="303">
        <v>1020</v>
      </c>
      <c r="I17" s="303">
        <f t="shared" si="1"/>
        <v>30000</v>
      </c>
      <c r="J17" s="306">
        <v>0</v>
      </c>
    </row>
    <row r="18" spans="1:10" s="315" customFormat="1" ht="15">
      <c r="A18" s="313">
        <v>9</v>
      </c>
      <c r="B18" s="313" t="s">
        <v>576</v>
      </c>
      <c r="C18" s="303">
        <v>30000</v>
      </c>
      <c r="D18" s="303">
        <v>30000</v>
      </c>
      <c r="E18" s="303">
        <f t="shared" si="0"/>
        <v>7350</v>
      </c>
      <c r="F18" s="303">
        <v>4500</v>
      </c>
      <c r="G18" s="303">
        <v>2850</v>
      </c>
      <c r="H18" s="303">
        <v>1020</v>
      </c>
      <c r="I18" s="303">
        <f t="shared" si="1"/>
        <v>30000</v>
      </c>
      <c r="J18" s="306">
        <v>0</v>
      </c>
    </row>
    <row r="19" spans="1:10" s="315" customFormat="1" ht="15">
      <c r="A19" s="313">
        <v>10</v>
      </c>
      <c r="B19" s="313" t="s">
        <v>577</v>
      </c>
      <c r="C19" s="303">
        <v>30000</v>
      </c>
      <c r="D19" s="303">
        <v>30000</v>
      </c>
      <c r="E19" s="303">
        <f t="shared" si="0"/>
        <v>7350</v>
      </c>
      <c r="F19" s="303">
        <v>4500</v>
      </c>
      <c r="G19" s="303">
        <v>2850</v>
      </c>
      <c r="H19" s="303">
        <v>1020</v>
      </c>
      <c r="I19" s="303">
        <f t="shared" si="1"/>
        <v>30000</v>
      </c>
      <c r="J19" s="306">
        <v>0</v>
      </c>
    </row>
    <row r="20" spans="1:10" s="315" customFormat="1" ht="15">
      <c r="A20" s="313">
        <v>11</v>
      </c>
      <c r="B20" s="313" t="s">
        <v>578</v>
      </c>
      <c r="C20" s="303">
        <v>30000</v>
      </c>
      <c r="D20" s="303">
        <v>30000</v>
      </c>
      <c r="E20" s="303">
        <f t="shared" si="0"/>
        <v>7350</v>
      </c>
      <c r="F20" s="303">
        <v>4500</v>
      </c>
      <c r="G20" s="303">
        <v>2850</v>
      </c>
      <c r="H20" s="303">
        <v>1020</v>
      </c>
      <c r="I20" s="303">
        <f t="shared" si="1"/>
        <v>30000</v>
      </c>
      <c r="J20" s="306">
        <v>0</v>
      </c>
    </row>
    <row r="21" spans="1:10" s="315" customFormat="1" ht="15">
      <c r="A21" s="313">
        <v>12</v>
      </c>
      <c r="B21" s="313" t="s">
        <v>579</v>
      </c>
      <c r="C21" s="303">
        <v>30000</v>
      </c>
      <c r="D21" s="303">
        <v>30000</v>
      </c>
      <c r="E21" s="303">
        <f t="shared" si="0"/>
        <v>7350</v>
      </c>
      <c r="F21" s="303">
        <v>4500</v>
      </c>
      <c r="G21" s="303">
        <v>2850</v>
      </c>
      <c r="H21" s="303">
        <v>1020</v>
      </c>
      <c r="I21" s="303">
        <f t="shared" si="1"/>
        <v>30000</v>
      </c>
      <c r="J21" s="306">
        <v>0</v>
      </c>
    </row>
    <row r="22" spans="1:10" ht="15">
      <c r="A22" s="307"/>
      <c r="B22" s="308" t="s">
        <v>43</v>
      </c>
      <c r="C22" s="309">
        <f t="shared" ref="C22:J22" si="2">SUM(C10:C21)</f>
        <v>544425</v>
      </c>
      <c r="D22" s="309">
        <f t="shared" si="2"/>
        <v>544425</v>
      </c>
      <c r="E22" s="309">
        <f>SUM(E10:E21)</f>
        <v>133383</v>
      </c>
      <c r="F22" s="309">
        <f t="shared" si="2"/>
        <v>81663</v>
      </c>
      <c r="G22" s="309">
        <f t="shared" si="2"/>
        <v>51720</v>
      </c>
      <c r="H22" s="309">
        <f>SUM(H10:H21)</f>
        <v>18510</v>
      </c>
      <c r="I22" s="309">
        <f t="shared" si="2"/>
        <v>544425</v>
      </c>
      <c r="J22" s="309">
        <f t="shared" si="2"/>
        <v>29442.5</v>
      </c>
    </row>
    <row r="23" spans="1:10" ht="15">
      <c r="F23" s="310"/>
      <c r="H23" s="316"/>
    </row>
    <row r="24" spans="1:10">
      <c r="H24" s="316"/>
    </row>
  </sheetData>
  <mergeCells count="13">
    <mergeCell ref="J6:J9"/>
    <mergeCell ref="C7:C9"/>
    <mergeCell ref="D7:D9"/>
    <mergeCell ref="E7:E9"/>
    <mergeCell ref="F7:G7"/>
    <mergeCell ref="F8:F9"/>
    <mergeCell ref="G8:G9"/>
    <mergeCell ref="I6:I9"/>
    <mergeCell ref="A6:A9"/>
    <mergeCell ref="C6:D6"/>
    <mergeCell ref="E6:G6"/>
    <mergeCell ref="B6:B9"/>
    <mergeCell ref="H6:H9"/>
  </mergeCells>
  <pageMargins left="0.7" right="0.7" top="0.75" bottom="0.75" header="0.3" footer="0.3"/>
  <pageSetup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showGridLines="0" topLeftCell="A97" zoomScale="74" zoomScaleNormal="74" workbookViewId="0">
      <selection activeCell="R91" sqref="R91"/>
    </sheetView>
  </sheetViews>
  <sheetFormatPr defaultRowHeight="15"/>
  <cols>
    <col min="1" max="16384" width="9.140625" style="300"/>
  </cols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="48" zoomScaleNormal="48" workbookViewId="0">
      <selection activeCell="S20" sqref="S20"/>
    </sheetView>
  </sheetViews>
  <sheetFormatPr defaultRowHeight="15"/>
  <cols>
    <col min="1" max="16384" width="9.140625" style="300"/>
  </cols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4"/>
  <sheetViews>
    <sheetView showGridLines="0" topLeftCell="N41" workbookViewId="0">
      <selection activeCell="W20" sqref="W20"/>
    </sheetView>
  </sheetViews>
  <sheetFormatPr defaultRowHeight="12.75"/>
  <cols>
    <col min="1" max="1" width="7.5703125" style="318" customWidth="1"/>
    <col min="2" max="2" width="10.85546875" style="318" customWidth="1"/>
    <col min="3" max="3" width="12.5703125" style="318" customWidth="1"/>
    <col min="4" max="4" width="12.42578125" style="318" customWidth="1"/>
    <col min="5" max="7" width="13.42578125" style="318" customWidth="1"/>
    <col min="8" max="8" width="0.7109375" style="318" customWidth="1"/>
    <col min="9" max="9" width="12.85546875" style="318" customWidth="1"/>
    <col min="10" max="10" width="14.7109375" style="318" bestFit="1" customWidth="1"/>
    <col min="11" max="11" width="15.140625" style="318" bestFit="1" customWidth="1"/>
    <col min="12" max="15" width="15.140625" style="318" customWidth="1"/>
    <col min="16" max="16" width="12.7109375" style="318" customWidth="1"/>
    <col min="17" max="17" width="20" style="318" bestFit="1" customWidth="1"/>
    <col min="18" max="20" width="12.42578125" style="318" bestFit="1" customWidth="1"/>
    <col min="21" max="21" width="12.28515625" style="318" customWidth="1"/>
    <col min="22" max="22" width="13.5703125" style="318" customWidth="1"/>
    <col min="23" max="23" width="9.140625" style="59"/>
    <col min="24" max="24" width="2.42578125" style="59" customWidth="1"/>
    <col min="25" max="25" width="12.42578125" style="59" customWidth="1"/>
    <col min="26" max="256" width="9.140625" style="59"/>
    <col min="257" max="257" width="7.5703125" style="59" customWidth="1"/>
    <col min="258" max="258" width="10.85546875" style="59" customWidth="1"/>
    <col min="259" max="259" width="12.5703125" style="59" customWidth="1"/>
    <col min="260" max="260" width="12.42578125" style="59" customWidth="1"/>
    <col min="261" max="263" width="13.42578125" style="59" customWidth="1"/>
    <col min="264" max="264" width="0.7109375" style="59" customWidth="1"/>
    <col min="265" max="265" width="12.85546875" style="59" customWidth="1"/>
    <col min="266" max="266" width="14.7109375" style="59" bestFit="1" customWidth="1"/>
    <col min="267" max="267" width="15.140625" style="59" bestFit="1" customWidth="1"/>
    <col min="268" max="271" width="15.140625" style="59" customWidth="1"/>
    <col min="272" max="272" width="12.7109375" style="59" customWidth="1"/>
    <col min="273" max="273" width="20" style="59" bestFit="1" customWidth="1"/>
    <col min="274" max="276" width="12.42578125" style="59" bestFit="1" customWidth="1"/>
    <col min="277" max="277" width="12.28515625" style="59" customWidth="1"/>
    <col min="278" max="278" width="13.5703125" style="59" customWidth="1"/>
    <col min="279" max="279" width="9.140625" style="59"/>
    <col min="280" max="280" width="2.42578125" style="59" customWidth="1"/>
    <col min="281" max="281" width="12.42578125" style="59" customWidth="1"/>
    <col min="282" max="512" width="9.140625" style="59"/>
    <col min="513" max="513" width="7.5703125" style="59" customWidth="1"/>
    <col min="514" max="514" width="10.85546875" style="59" customWidth="1"/>
    <col min="515" max="515" width="12.5703125" style="59" customWidth="1"/>
    <col min="516" max="516" width="12.42578125" style="59" customWidth="1"/>
    <col min="517" max="519" width="13.42578125" style="59" customWidth="1"/>
    <col min="520" max="520" width="0.7109375" style="59" customWidth="1"/>
    <col min="521" max="521" width="12.85546875" style="59" customWidth="1"/>
    <col min="522" max="522" width="14.7109375" style="59" bestFit="1" customWidth="1"/>
    <col min="523" max="523" width="15.140625" style="59" bestFit="1" customWidth="1"/>
    <col min="524" max="527" width="15.140625" style="59" customWidth="1"/>
    <col min="528" max="528" width="12.7109375" style="59" customWidth="1"/>
    <col min="529" max="529" width="20" style="59" bestFit="1" customWidth="1"/>
    <col min="530" max="532" width="12.42578125" style="59" bestFit="1" customWidth="1"/>
    <col min="533" max="533" width="12.28515625" style="59" customWidth="1"/>
    <col min="534" max="534" width="13.5703125" style="59" customWidth="1"/>
    <col min="535" max="535" width="9.140625" style="59"/>
    <col min="536" max="536" width="2.42578125" style="59" customWidth="1"/>
    <col min="537" max="537" width="12.42578125" style="59" customWidth="1"/>
    <col min="538" max="768" width="9.140625" style="59"/>
    <col min="769" max="769" width="7.5703125" style="59" customWidth="1"/>
    <col min="770" max="770" width="10.85546875" style="59" customWidth="1"/>
    <col min="771" max="771" width="12.5703125" style="59" customWidth="1"/>
    <col min="772" max="772" width="12.42578125" style="59" customWidth="1"/>
    <col min="773" max="775" width="13.42578125" style="59" customWidth="1"/>
    <col min="776" max="776" width="0.7109375" style="59" customWidth="1"/>
    <col min="777" max="777" width="12.85546875" style="59" customWidth="1"/>
    <col min="778" max="778" width="14.7109375" style="59" bestFit="1" customWidth="1"/>
    <col min="779" max="779" width="15.140625" style="59" bestFit="1" customWidth="1"/>
    <col min="780" max="783" width="15.140625" style="59" customWidth="1"/>
    <col min="784" max="784" width="12.7109375" style="59" customWidth="1"/>
    <col min="785" max="785" width="20" style="59" bestFit="1" customWidth="1"/>
    <col min="786" max="788" width="12.42578125" style="59" bestFit="1" customWidth="1"/>
    <col min="789" max="789" width="12.28515625" style="59" customWidth="1"/>
    <col min="790" max="790" width="13.5703125" style="59" customWidth="1"/>
    <col min="791" max="791" width="9.140625" style="59"/>
    <col min="792" max="792" width="2.42578125" style="59" customWidth="1"/>
    <col min="793" max="793" width="12.42578125" style="59" customWidth="1"/>
    <col min="794" max="1024" width="9.140625" style="59"/>
    <col min="1025" max="1025" width="7.5703125" style="59" customWidth="1"/>
    <col min="1026" max="1026" width="10.85546875" style="59" customWidth="1"/>
    <col min="1027" max="1027" width="12.5703125" style="59" customWidth="1"/>
    <col min="1028" max="1028" width="12.42578125" style="59" customWidth="1"/>
    <col min="1029" max="1031" width="13.42578125" style="59" customWidth="1"/>
    <col min="1032" max="1032" width="0.7109375" style="59" customWidth="1"/>
    <col min="1033" max="1033" width="12.85546875" style="59" customWidth="1"/>
    <col min="1034" max="1034" width="14.7109375" style="59" bestFit="1" customWidth="1"/>
    <col min="1035" max="1035" width="15.140625" style="59" bestFit="1" customWidth="1"/>
    <col min="1036" max="1039" width="15.140625" style="59" customWidth="1"/>
    <col min="1040" max="1040" width="12.7109375" style="59" customWidth="1"/>
    <col min="1041" max="1041" width="20" style="59" bestFit="1" customWidth="1"/>
    <col min="1042" max="1044" width="12.42578125" style="59" bestFit="1" customWidth="1"/>
    <col min="1045" max="1045" width="12.28515625" style="59" customWidth="1"/>
    <col min="1046" max="1046" width="13.5703125" style="59" customWidth="1"/>
    <col min="1047" max="1047" width="9.140625" style="59"/>
    <col min="1048" max="1048" width="2.42578125" style="59" customWidth="1"/>
    <col min="1049" max="1049" width="12.42578125" style="59" customWidth="1"/>
    <col min="1050" max="1280" width="9.140625" style="59"/>
    <col min="1281" max="1281" width="7.5703125" style="59" customWidth="1"/>
    <col min="1282" max="1282" width="10.85546875" style="59" customWidth="1"/>
    <col min="1283" max="1283" width="12.5703125" style="59" customWidth="1"/>
    <col min="1284" max="1284" width="12.42578125" style="59" customWidth="1"/>
    <col min="1285" max="1287" width="13.42578125" style="59" customWidth="1"/>
    <col min="1288" max="1288" width="0.7109375" style="59" customWidth="1"/>
    <col min="1289" max="1289" width="12.85546875" style="59" customWidth="1"/>
    <col min="1290" max="1290" width="14.7109375" style="59" bestFit="1" customWidth="1"/>
    <col min="1291" max="1291" width="15.140625" style="59" bestFit="1" customWidth="1"/>
    <col min="1292" max="1295" width="15.140625" style="59" customWidth="1"/>
    <col min="1296" max="1296" width="12.7109375" style="59" customWidth="1"/>
    <col min="1297" max="1297" width="20" style="59" bestFit="1" customWidth="1"/>
    <col min="1298" max="1300" width="12.42578125" style="59" bestFit="1" customWidth="1"/>
    <col min="1301" max="1301" width="12.28515625" style="59" customWidth="1"/>
    <col min="1302" max="1302" width="13.5703125" style="59" customWidth="1"/>
    <col min="1303" max="1303" width="9.140625" style="59"/>
    <col min="1304" max="1304" width="2.42578125" style="59" customWidth="1"/>
    <col min="1305" max="1305" width="12.42578125" style="59" customWidth="1"/>
    <col min="1306" max="1536" width="9.140625" style="59"/>
    <col min="1537" max="1537" width="7.5703125" style="59" customWidth="1"/>
    <col min="1538" max="1538" width="10.85546875" style="59" customWidth="1"/>
    <col min="1539" max="1539" width="12.5703125" style="59" customWidth="1"/>
    <col min="1540" max="1540" width="12.42578125" style="59" customWidth="1"/>
    <col min="1541" max="1543" width="13.42578125" style="59" customWidth="1"/>
    <col min="1544" max="1544" width="0.7109375" style="59" customWidth="1"/>
    <col min="1545" max="1545" width="12.85546875" style="59" customWidth="1"/>
    <col min="1546" max="1546" width="14.7109375" style="59" bestFit="1" customWidth="1"/>
    <col min="1547" max="1547" width="15.140625" style="59" bestFit="1" customWidth="1"/>
    <col min="1548" max="1551" width="15.140625" style="59" customWidth="1"/>
    <col min="1552" max="1552" width="12.7109375" style="59" customWidth="1"/>
    <col min="1553" max="1553" width="20" style="59" bestFit="1" customWidth="1"/>
    <col min="1554" max="1556" width="12.42578125" style="59" bestFit="1" customWidth="1"/>
    <col min="1557" max="1557" width="12.28515625" style="59" customWidth="1"/>
    <col min="1558" max="1558" width="13.5703125" style="59" customWidth="1"/>
    <col min="1559" max="1559" width="9.140625" style="59"/>
    <col min="1560" max="1560" width="2.42578125" style="59" customWidth="1"/>
    <col min="1561" max="1561" width="12.42578125" style="59" customWidth="1"/>
    <col min="1562" max="1792" width="9.140625" style="59"/>
    <col min="1793" max="1793" width="7.5703125" style="59" customWidth="1"/>
    <col min="1794" max="1794" width="10.85546875" style="59" customWidth="1"/>
    <col min="1795" max="1795" width="12.5703125" style="59" customWidth="1"/>
    <col min="1796" max="1796" width="12.42578125" style="59" customWidth="1"/>
    <col min="1797" max="1799" width="13.42578125" style="59" customWidth="1"/>
    <col min="1800" max="1800" width="0.7109375" style="59" customWidth="1"/>
    <col min="1801" max="1801" width="12.85546875" style="59" customWidth="1"/>
    <col min="1802" max="1802" width="14.7109375" style="59" bestFit="1" customWidth="1"/>
    <col min="1803" max="1803" width="15.140625" style="59" bestFit="1" customWidth="1"/>
    <col min="1804" max="1807" width="15.140625" style="59" customWidth="1"/>
    <col min="1808" max="1808" width="12.7109375" style="59" customWidth="1"/>
    <col min="1809" max="1809" width="20" style="59" bestFit="1" customWidth="1"/>
    <col min="1810" max="1812" width="12.42578125" style="59" bestFit="1" customWidth="1"/>
    <col min="1813" max="1813" width="12.28515625" style="59" customWidth="1"/>
    <col min="1814" max="1814" width="13.5703125" style="59" customWidth="1"/>
    <col min="1815" max="1815" width="9.140625" style="59"/>
    <col min="1816" max="1816" width="2.42578125" style="59" customWidth="1"/>
    <col min="1817" max="1817" width="12.42578125" style="59" customWidth="1"/>
    <col min="1818" max="2048" width="9.140625" style="59"/>
    <col min="2049" max="2049" width="7.5703125" style="59" customWidth="1"/>
    <col min="2050" max="2050" width="10.85546875" style="59" customWidth="1"/>
    <col min="2051" max="2051" width="12.5703125" style="59" customWidth="1"/>
    <col min="2052" max="2052" width="12.42578125" style="59" customWidth="1"/>
    <col min="2053" max="2055" width="13.42578125" style="59" customWidth="1"/>
    <col min="2056" max="2056" width="0.7109375" style="59" customWidth="1"/>
    <col min="2057" max="2057" width="12.85546875" style="59" customWidth="1"/>
    <col min="2058" max="2058" width="14.7109375" style="59" bestFit="1" customWidth="1"/>
    <col min="2059" max="2059" width="15.140625" style="59" bestFit="1" customWidth="1"/>
    <col min="2060" max="2063" width="15.140625" style="59" customWidth="1"/>
    <col min="2064" max="2064" width="12.7109375" style="59" customWidth="1"/>
    <col min="2065" max="2065" width="20" style="59" bestFit="1" customWidth="1"/>
    <col min="2066" max="2068" width="12.42578125" style="59" bestFit="1" customWidth="1"/>
    <col min="2069" max="2069" width="12.28515625" style="59" customWidth="1"/>
    <col min="2070" max="2070" width="13.5703125" style="59" customWidth="1"/>
    <col min="2071" max="2071" width="9.140625" style="59"/>
    <col min="2072" max="2072" width="2.42578125" style="59" customWidth="1"/>
    <col min="2073" max="2073" width="12.42578125" style="59" customWidth="1"/>
    <col min="2074" max="2304" width="9.140625" style="59"/>
    <col min="2305" max="2305" width="7.5703125" style="59" customWidth="1"/>
    <col min="2306" max="2306" width="10.85546875" style="59" customWidth="1"/>
    <col min="2307" max="2307" width="12.5703125" style="59" customWidth="1"/>
    <col min="2308" max="2308" width="12.42578125" style="59" customWidth="1"/>
    <col min="2309" max="2311" width="13.42578125" style="59" customWidth="1"/>
    <col min="2312" max="2312" width="0.7109375" style="59" customWidth="1"/>
    <col min="2313" max="2313" width="12.85546875" style="59" customWidth="1"/>
    <col min="2314" max="2314" width="14.7109375" style="59" bestFit="1" customWidth="1"/>
    <col min="2315" max="2315" width="15.140625" style="59" bestFit="1" customWidth="1"/>
    <col min="2316" max="2319" width="15.140625" style="59" customWidth="1"/>
    <col min="2320" max="2320" width="12.7109375" style="59" customWidth="1"/>
    <col min="2321" max="2321" width="20" style="59" bestFit="1" customWidth="1"/>
    <col min="2322" max="2324" width="12.42578125" style="59" bestFit="1" customWidth="1"/>
    <col min="2325" max="2325" width="12.28515625" style="59" customWidth="1"/>
    <col min="2326" max="2326" width="13.5703125" style="59" customWidth="1"/>
    <col min="2327" max="2327" width="9.140625" style="59"/>
    <col min="2328" max="2328" width="2.42578125" style="59" customWidth="1"/>
    <col min="2329" max="2329" width="12.42578125" style="59" customWidth="1"/>
    <col min="2330" max="2560" width="9.140625" style="59"/>
    <col min="2561" max="2561" width="7.5703125" style="59" customWidth="1"/>
    <col min="2562" max="2562" width="10.85546875" style="59" customWidth="1"/>
    <col min="2563" max="2563" width="12.5703125" style="59" customWidth="1"/>
    <col min="2564" max="2564" width="12.42578125" style="59" customWidth="1"/>
    <col min="2565" max="2567" width="13.42578125" style="59" customWidth="1"/>
    <col min="2568" max="2568" width="0.7109375" style="59" customWidth="1"/>
    <col min="2569" max="2569" width="12.85546875" style="59" customWidth="1"/>
    <col min="2570" max="2570" width="14.7109375" style="59" bestFit="1" customWidth="1"/>
    <col min="2571" max="2571" width="15.140625" style="59" bestFit="1" customWidth="1"/>
    <col min="2572" max="2575" width="15.140625" style="59" customWidth="1"/>
    <col min="2576" max="2576" width="12.7109375" style="59" customWidth="1"/>
    <col min="2577" max="2577" width="20" style="59" bestFit="1" customWidth="1"/>
    <col min="2578" max="2580" width="12.42578125" style="59" bestFit="1" customWidth="1"/>
    <col min="2581" max="2581" width="12.28515625" style="59" customWidth="1"/>
    <col min="2582" max="2582" width="13.5703125" style="59" customWidth="1"/>
    <col min="2583" max="2583" width="9.140625" style="59"/>
    <col min="2584" max="2584" width="2.42578125" style="59" customWidth="1"/>
    <col min="2585" max="2585" width="12.42578125" style="59" customWidth="1"/>
    <col min="2586" max="2816" width="9.140625" style="59"/>
    <col min="2817" max="2817" width="7.5703125" style="59" customWidth="1"/>
    <col min="2818" max="2818" width="10.85546875" style="59" customWidth="1"/>
    <col min="2819" max="2819" width="12.5703125" style="59" customWidth="1"/>
    <col min="2820" max="2820" width="12.42578125" style="59" customWidth="1"/>
    <col min="2821" max="2823" width="13.42578125" style="59" customWidth="1"/>
    <col min="2824" max="2824" width="0.7109375" style="59" customWidth="1"/>
    <col min="2825" max="2825" width="12.85546875" style="59" customWidth="1"/>
    <col min="2826" max="2826" width="14.7109375" style="59" bestFit="1" customWidth="1"/>
    <col min="2827" max="2827" width="15.140625" style="59" bestFit="1" customWidth="1"/>
    <col min="2828" max="2831" width="15.140625" style="59" customWidth="1"/>
    <col min="2832" max="2832" width="12.7109375" style="59" customWidth="1"/>
    <col min="2833" max="2833" width="20" style="59" bestFit="1" customWidth="1"/>
    <col min="2834" max="2836" width="12.42578125" style="59" bestFit="1" customWidth="1"/>
    <col min="2837" max="2837" width="12.28515625" style="59" customWidth="1"/>
    <col min="2838" max="2838" width="13.5703125" style="59" customWidth="1"/>
    <col min="2839" max="2839" width="9.140625" style="59"/>
    <col min="2840" max="2840" width="2.42578125" style="59" customWidth="1"/>
    <col min="2841" max="2841" width="12.42578125" style="59" customWidth="1"/>
    <col min="2842" max="3072" width="9.140625" style="59"/>
    <col min="3073" max="3073" width="7.5703125" style="59" customWidth="1"/>
    <col min="3074" max="3074" width="10.85546875" style="59" customWidth="1"/>
    <col min="3075" max="3075" width="12.5703125" style="59" customWidth="1"/>
    <col min="3076" max="3076" width="12.42578125" style="59" customWidth="1"/>
    <col min="3077" max="3079" width="13.42578125" style="59" customWidth="1"/>
    <col min="3080" max="3080" width="0.7109375" style="59" customWidth="1"/>
    <col min="3081" max="3081" width="12.85546875" style="59" customWidth="1"/>
    <col min="3082" max="3082" width="14.7109375" style="59" bestFit="1" customWidth="1"/>
    <col min="3083" max="3083" width="15.140625" style="59" bestFit="1" customWidth="1"/>
    <col min="3084" max="3087" width="15.140625" style="59" customWidth="1"/>
    <col min="3088" max="3088" width="12.7109375" style="59" customWidth="1"/>
    <col min="3089" max="3089" width="20" style="59" bestFit="1" customWidth="1"/>
    <col min="3090" max="3092" width="12.42578125" style="59" bestFit="1" customWidth="1"/>
    <col min="3093" max="3093" width="12.28515625" style="59" customWidth="1"/>
    <col min="3094" max="3094" width="13.5703125" style="59" customWidth="1"/>
    <col min="3095" max="3095" width="9.140625" style="59"/>
    <col min="3096" max="3096" width="2.42578125" style="59" customWidth="1"/>
    <col min="3097" max="3097" width="12.42578125" style="59" customWidth="1"/>
    <col min="3098" max="3328" width="9.140625" style="59"/>
    <col min="3329" max="3329" width="7.5703125" style="59" customWidth="1"/>
    <col min="3330" max="3330" width="10.85546875" style="59" customWidth="1"/>
    <col min="3331" max="3331" width="12.5703125" style="59" customWidth="1"/>
    <col min="3332" max="3332" width="12.42578125" style="59" customWidth="1"/>
    <col min="3333" max="3335" width="13.42578125" style="59" customWidth="1"/>
    <col min="3336" max="3336" width="0.7109375" style="59" customWidth="1"/>
    <col min="3337" max="3337" width="12.85546875" style="59" customWidth="1"/>
    <col min="3338" max="3338" width="14.7109375" style="59" bestFit="1" customWidth="1"/>
    <col min="3339" max="3339" width="15.140625" style="59" bestFit="1" customWidth="1"/>
    <col min="3340" max="3343" width="15.140625" style="59" customWidth="1"/>
    <col min="3344" max="3344" width="12.7109375" style="59" customWidth="1"/>
    <col min="3345" max="3345" width="20" style="59" bestFit="1" customWidth="1"/>
    <col min="3346" max="3348" width="12.42578125" style="59" bestFit="1" customWidth="1"/>
    <col min="3349" max="3349" width="12.28515625" style="59" customWidth="1"/>
    <col min="3350" max="3350" width="13.5703125" style="59" customWidth="1"/>
    <col min="3351" max="3351" width="9.140625" style="59"/>
    <col min="3352" max="3352" width="2.42578125" style="59" customWidth="1"/>
    <col min="3353" max="3353" width="12.42578125" style="59" customWidth="1"/>
    <col min="3354" max="3584" width="9.140625" style="59"/>
    <col min="3585" max="3585" width="7.5703125" style="59" customWidth="1"/>
    <col min="3586" max="3586" width="10.85546875" style="59" customWidth="1"/>
    <col min="3587" max="3587" width="12.5703125" style="59" customWidth="1"/>
    <col min="3588" max="3588" width="12.42578125" style="59" customWidth="1"/>
    <col min="3589" max="3591" width="13.42578125" style="59" customWidth="1"/>
    <col min="3592" max="3592" width="0.7109375" style="59" customWidth="1"/>
    <col min="3593" max="3593" width="12.85546875" style="59" customWidth="1"/>
    <col min="3594" max="3594" width="14.7109375" style="59" bestFit="1" customWidth="1"/>
    <col min="3595" max="3595" width="15.140625" style="59" bestFit="1" customWidth="1"/>
    <col min="3596" max="3599" width="15.140625" style="59" customWidth="1"/>
    <col min="3600" max="3600" width="12.7109375" style="59" customWidth="1"/>
    <col min="3601" max="3601" width="20" style="59" bestFit="1" customWidth="1"/>
    <col min="3602" max="3604" width="12.42578125" style="59" bestFit="1" customWidth="1"/>
    <col min="3605" max="3605" width="12.28515625" style="59" customWidth="1"/>
    <col min="3606" max="3606" width="13.5703125" style="59" customWidth="1"/>
    <col min="3607" max="3607" width="9.140625" style="59"/>
    <col min="3608" max="3608" width="2.42578125" style="59" customWidth="1"/>
    <col min="3609" max="3609" width="12.42578125" style="59" customWidth="1"/>
    <col min="3610" max="3840" width="9.140625" style="59"/>
    <col min="3841" max="3841" width="7.5703125" style="59" customWidth="1"/>
    <col min="3842" max="3842" width="10.85546875" style="59" customWidth="1"/>
    <col min="3843" max="3843" width="12.5703125" style="59" customWidth="1"/>
    <col min="3844" max="3844" width="12.42578125" style="59" customWidth="1"/>
    <col min="3845" max="3847" width="13.42578125" style="59" customWidth="1"/>
    <col min="3848" max="3848" width="0.7109375" style="59" customWidth="1"/>
    <col min="3849" max="3849" width="12.85546875" style="59" customWidth="1"/>
    <col min="3850" max="3850" width="14.7109375" style="59" bestFit="1" customWidth="1"/>
    <col min="3851" max="3851" width="15.140625" style="59" bestFit="1" customWidth="1"/>
    <col min="3852" max="3855" width="15.140625" style="59" customWidth="1"/>
    <col min="3856" max="3856" width="12.7109375" style="59" customWidth="1"/>
    <col min="3857" max="3857" width="20" style="59" bestFit="1" customWidth="1"/>
    <col min="3858" max="3860" width="12.42578125" style="59" bestFit="1" customWidth="1"/>
    <col min="3861" max="3861" width="12.28515625" style="59" customWidth="1"/>
    <col min="3862" max="3862" width="13.5703125" style="59" customWidth="1"/>
    <col min="3863" max="3863" width="9.140625" style="59"/>
    <col min="3864" max="3864" width="2.42578125" style="59" customWidth="1"/>
    <col min="3865" max="3865" width="12.42578125" style="59" customWidth="1"/>
    <col min="3866" max="4096" width="9.140625" style="59"/>
    <col min="4097" max="4097" width="7.5703125" style="59" customWidth="1"/>
    <col min="4098" max="4098" width="10.85546875" style="59" customWidth="1"/>
    <col min="4099" max="4099" width="12.5703125" style="59" customWidth="1"/>
    <col min="4100" max="4100" width="12.42578125" style="59" customWidth="1"/>
    <col min="4101" max="4103" width="13.42578125" style="59" customWidth="1"/>
    <col min="4104" max="4104" width="0.7109375" style="59" customWidth="1"/>
    <col min="4105" max="4105" width="12.85546875" style="59" customWidth="1"/>
    <col min="4106" max="4106" width="14.7109375" style="59" bestFit="1" customWidth="1"/>
    <col min="4107" max="4107" width="15.140625" style="59" bestFit="1" customWidth="1"/>
    <col min="4108" max="4111" width="15.140625" style="59" customWidth="1"/>
    <col min="4112" max="4112" width="12.7109375" style="59" customWidth="1"/>
    <col min="4113" max="4113" width="20" style="59" bestFit="1" customWidth="1"/>
    <col min="4114" max="4116" width="12.42578125" style="59" bestFit="1" customWidth="1"/>
    <col min="4117" max="4117" width="12.28515625" style="59" customWidth="1"/>
    <col min="4118" max="4118" width="13.5703125" style="59" customWidth="1"/>
    <col min="4119" max="4119" width="9.140625" style="59"/>
    <col min="4120" max="4120" width="2.42578125" style="59" customWidth="1"/>
    <col min="4121" max="4121" width="12.42578125" style="59" customWidth="1"/>
    <col min="4122" max="4352" width="9.140625" style="59"/>
    <col min="4353" max="4353" width="7.5703125" style="59" customWidth="1"/>
    <col min="4354" max="4354" width="10.85546875" style="59" customWidth="1"/>
    <col min="4355" max="4355" width="12.5703125" style="59" customWidth="1"/>
    <col min="4356" max="4356" width="12.42578125" style="59" customWidth="1"/>
    <col min="4357" max="4359" width="13.42578125" style="59" customWidth="1"/>
    <col min="4360" max="4360" width="0.7109375" style="59" customWidth="1"/>
    <col min="4361" max="4361" width="12.85546875" style="59" customWidth="1"/>
    <col min="4362" max="4362" width="14.7109375" style="59" bestFit="1" customWidth="1"/>
    <col min="4363" max="4363" width="15.140625" style="59" bestFit="1" customWidth="1"/>
    <col min="4364" max="4367" width="15.140625" style="59" customWidth="1"/>
    <col min="4368" max="4368" width="12.7109375" style="59" customWidth="1"/>
    <col min="4369" max="4369" width="20" style="59" bestFit="1" customWidth="1"/>
    <col min="4370" max="4372" width="12.42578125" style="59" bestFit="1" customWidth="1"/>
    <col min="4373" max="4373" width="12.28515625" style="59" customWidth="1"/>
    <col min="4374" max="4374" width="13.5703125" style="59" customWidth="1"/>
    <col min="4375" max="4375" width="9.140625" style="59"/>
    <col min="4376" max="4376" width="2.42578125" style="59" customWidth="1"/>
    <col min="4377" max="4377" width="12.42578125" style="59" customWidth="1"/>
    <col min="4378" max="4608" width="9.140625" style="59"/>
    <col min="4609" max="4609" width="7.5703125" style="59" customWidth="1"/>
    <col min="4610" max="4610" width="10.85546875" style="59" customWidth="1"/>
    <col min="4611" max="4611" width="12.5703125" style="59" customWidth="1"/>
    <col min="4612" max="4612" width="12.42578125" style="59" customWidth="1"/>
    <col min="4613" max="4615" width="13.42578125" style="59" customWidth="1"/>
    <col min="4616" max="4616" width="0.7109375" style="59" customWidth="1"/>
    <col min="4617" max="4617" width="12.85546875" style="59" customWidth="1"/>
    <col min="4618" max="4618" width="14.7109375" style="59" bestFit="1" customWidth="1"/>
    <col min="4619" max="4619" width="15.140625" style="59" bestFit="1" customWidth="1"/>
    <col min="4620" max="4623" width="15.140625" style="59" customWidth="1"/>
    <col min="4624" max="4624" width="12.7109375" style="59" customWidth="1"/>
    <col min="4625" max="4625" width="20" style="59" bestFit="1" customWidth="1"/>
    <col min="4626" max="4628" width="12.42578125" style="59" bestFit="1" customWidth="1"/>
    <col min="4629" max="4629" width="12.28515625" style="59" customWidth="1"/>
    <col min="4630" max="4630" width="13.5703125" style="59" customWidth="1"/>
    <col min="4631" max="4631" width="9.140625" style="59"/>
    <col min="4632" max="4632" width="2.42578125" style="59" customWidth="1"/>
    <col min="4633" max="4633" width="12.42578125" style="59" customWidth="1"/>
    <col min="4634" max="4864" width="9.140625" style="59"/>
    <col min="4865" max="4865" width="7.5703125" style="59" customWidth="1"/>
    <col min="4866" max="4866" width="10.85546875" style="59" customWidth="1"/>
    <col min="4867" max="4867" width="12.5703125" style="59" customWidth="1"/>
    <col min="4868" max="4868" width="12.42578125" style="59" customWidth="1"/>
    <col min="4869" max="4871" width="13.42578125" style="59" customWidth="1"/>
    <col min="4872" max="4872" width="0.7109375" style="59" customWidth="1"/>
    <col min="4873" max="4873" width="12.85546875" style="59" customWidth="1"/>
    <col min="4874" max="4874" width="14.7109375" style="59" bestFit="1" customWidth="1"/>
    <col min="4875" max="4875" width="15.140625" style="59" bestFit="1" customWidth="1"/>
    <col min="4876" max="4879" width="15.140625" style="59" customWidth="1"/>
    <col min="4880" max="4880" width="12.7109375" style="59" customWidth="1"/>
    <col min="4881" max="4881" width="20" style="59" bestFit="1" customWidth="1"/>
    <col min="4882" max="4884" width="12.42578125" style="59" bestFit="1" customWidth="1"/>
    <col min="4885" max="4885" width="12.28515625" style="59" customWidth="1"/>
    <col min="4886" max="4886" width="13.5703125" style="59" customWidth="1"/>
    <col min="4887" max="4887" width="9.140625" style="59"/>
    <col min="4888" max="4888" width="2.42578125" style="59" customWidth="1"/>
    <col min="4889" max="4889" width="12.42578125" style="59" customWidth="1"/>
    <col min="4890" max="5120" width="9.140625" style="59"/>
    <col min="5121" max="5121" width="7.5703125" style="59" customWidth="1"/>
    <col min="5122" max="5122" width="10.85546875" style="59" customWidth="1"/>
    <col min="5123" max="5123" width="12.5703125" style="59" customWidth="1"/>
    <col min="5124" max="5124" width="12.42578125" style="59" customWidth="1"/>
    <col min="5125" max="5127" width="13.42578125" style="59" customWidth="1"/>
    <col min="5128" max="5128" width="0.7109375" style="59" customWidth="1"/>
    <col min="5129" max="5129" width="12.85546875" style="59" customWidth="1"/>
    <col min="5130" max="5130" width="14.7109375" style="59" bestFit="1" customWidth="1"/>
    <col min="5131" max="5131" width="15.140625" style="59" bestFit="1" customWidth="1"/>
    <col min="5132" max="5135" width="15.140625" style="59" customWidth="1"/>
    <col min="5136" max="5136" width="12.7109375" style="59" customWidth="1"/>
    <col min="5137" max="5137" width="20" style="59" bestFit="1" customWidth="1"/>
    <col min="5138" max="5140" width="12.42578125" style="59" bestFit="1" customWidth="1"/>
    <col min="5141" max="5141" width="12.28515625" style="59" customWidth="1"/>
    <col min="5142" max="5142" width="13.5703125" style="59" customWidth="1"/>
    <col min="5143" max="5143" width="9.140625" style="59"/>
    <col min="5144" max="5144" width="2.42578125" style="59" customWidth="1"/>
    <col min="5145" max="5145" width="12.42578125" style="59" customWidth="1"/>
    <col min="5146" max="5376" width="9.140625" style="59"/>
    <col min="5377" max="5377" width="7.5703125" style="59" customWidth="1"/>
    <col min="5378" max="5378" width="10.85546875" style="59" customWidth="1"/>
    <col min="5379" max="5379" width="12.5703125" style="59" customWidth="1"/>
    <col min="5380" max="5380" width="12.42578125" style="59" customWidth="1"/>
    <col min="5381" max="5383" width="13.42578125" style="59" customWidth="1"/>
    <col min="5384" max="5384" width="0.7109375" style="59" customWidth="1"/>
    <col min="5385" max="5385" width="12.85546875" style="59" customWidth="1"/>
    <col min="5386" max="5386" width="14.7109375" style="59" bestFit="1" customWidth="1"/>
    <col min="5387" max="5387" width="15.140625" style="59" bestFit="1" customWidth="1"/>
    <col min="5388" max="5391" width="15.140625" style="59" customWidth="1"/>
    <col min="5392" max="5392" width="12.7109375" style="59" customWidth="1"/>
    <col min="5393" max="5393" width="20" style="59" bestFit="1" customWidth="1"/>
    <col min="5394" max="5396" width="12.42578125" style="59" bestFit="1" customWidth="1"/>
    <col min="5397" max="5397" width="12.28515625" style="59" customWidth="1"/>
    <col min="5398" max="5398" width="13.5703125" style="59" customWidth="1"/>
    <col min="5399" max="5399" width="9.140625" style="59"/>
    <col min="5400" max="5400" width="2.42578125" style="59" customWidth="1"/>
    <col min="5401" max="5401" width="12.42578125" style="59" customWidth="1"/>
    <col min="5402" max="5632" width="9.140625" style="59"/>
    <col min="5633" max="5633" width="7.5703125" style="59" customWidth="1"/>
    <col min="5634" max="5634" width="10.85546875" style="59" customWidth="1"/>
    <col min="5635" max="5635" width="12.5703125" style="59" customWidth="1"/>
    <col min="5636" max="5636" width="12.42578125" style="59" customWidth="1"/>
    <col min="5637" max="5639" width="13.42578125" style="59" customWidth="1"/>
    <col min="5640" max="5640" width="0.7109375" style="59" customWidth="1"/>
    <col min="5641" max="5641" width="12.85546875" style="59" customWidth="1"/>
    <col min="5642" max="5642" width="14.7109375" style="59" bestFit="1" customWidth="1"/>
    <col min="5643" max="5643" width="15.140625" style="59" bestFit="1" customWidth="1"/>
    <col min="5644" max="5647" width="15.140625" style="59" customWidth="1"/>
    <col min="5648" max="5648" width="12.7109375" style="59" customWidth="1"/>
    <col min="5649" max="5649" width="20" style="59" bestFit="1" customWidth="1"/>
    <col min="5650" max="5652" width="12.42578125" style="59" bestFit="1" customWidth="1"/>
    <col min="5653" max="5653" width="12.28515625" style="59" customWidth="1"/>
    <col min="5654" max="5654" width="13.5703125" style="59" customWidth="1"/>
    <col min="5655" max="5655" width="9.140625" style="59"/>
    <col min="5656" max="5656" width="2.42578125" style="59" customWidth="1"/>
    <col min="5657" max="5657" width="12.42578125" style="59" customWidth="1"/>
    <col min="5658" max="5888" width="9.140625" style="59"/>
    <col min="5889" max="5889" width="7.5703125" style="59" customWidth="1"/>
    <col min="5890" max="5890" width="10.85546875" style="59" customWidth="1"/>
    <col min="5891" max="5891" width="12.5703125" style="59" customWidth="1"/>
    <col min="5892" max="5892" width="12.42578125" style="59" customWidth="1"/>
    <col min="5893" max="5895" width="13.42578125" style="59" customWidth="1"/>
    <col min="5896" max="5896" width="0.7109375" style="59" customWidth="1"/>
    <col min="5897" max="5897" width="12.85546875" style="59" customWidth="1"/>
    <col min="5898" max="5898" width="14.7109375" style="59" bestFit="1" customWidth="1"/>
    <col min="5899" max="5899" width="15.140625" style="59" bestFit="1" customWidth="1"/>
    <col min="5900" max="5903" width="15.140625" style="59" customWidth="1"/>
    <col min="5904" max="5904" width="12.7109375" style="59" customWidth="1"/>
    <col min="5905" max="5905" width="20" style="59" bestFit="1" customWidth="1"/>
    <col min="5906" max="5908" width="12.42578125" style="59" bestFit="1" customWidth="1"/>
    <col min="5909" max="5909" width="12.28515625" style="59" customWidth="1"/>
    <col min="5910" max="5910" width="13.5703125" style="59" customWidth="1"/>
    <col min="5911" max="5911" width="9.140625" style="59"/>
    <col min="5912" max="5912" width="2.42578125" style="59" customWidth="1"/>
    <col min="5913" max="5913" width="12.42578125" style="59" customWidth="1"/>
    <col min="5914" max="6144" width="9.140625" style="59"/>
    <col min="6145" max="6145" width="7.5703125" style="59" customWidth="1"/>
    <col min="6146" max="6146" width="10.85546875" style="59" customWidth="1"/>
    <col min="6147" max="6147" width="12.5703125" style="59" customWidth="1"/>
    <col min="6148" max="6148" width="12.42578125" style="59" customWidth="1"/>
    <col min="6149" max="6151" width="13.42578125" style="59" customWidth="1"/>
    <col min="6152" max="6152" width="0.7109375" style="59" customWidth="1"/>
    <col min="6153" max="6153" width="12.85546875" style="59" customWidth="1"/>
    <col min="6154" max="6154" width="14.7109375" style="59" bestFit="1" customWidth="1"/>
    <col min="6155" max="6155" width="15.140625" style="59" bestFit="1" customWidth="1"/>
    <col min="6156" max="6159" width="15.140625" style="59" customWidth="1"/>
    <col min="6160" max="6160" width="12.7109375" style="59" customWidth="1"/>
    <col min="6161" max="6161" width="20" style="59" bestFit="1" customWidth="1"/>
    <col min="6162" max="6164" width="12.42578125" style="59" bestFit="1" customWidth="1"/>
    <col min="6165" max="6165" width="12.28515625" style="59" customWidth="1"/>
    <col min="6166" max="6166" width="13.5703125" style="59" customWidth="1"/>
    <col min="6167" max="6167" width="9.140625" style="59"/>
    <col min="6168" max="6168" width="2.42578125" style="59" customWidth="1"/>
    <col min="6169" max="6169" width="12.42578125" style="59" customWidth="1"/>
    <col min="6170" max="6400" width="9.140625" style="59"/>
    <col min="6401" max="6401" width="7.5703125" style="59" customWidth="1"/>
    <col min="6402" max="6402" width="10.85546875" style="59" customWidth="1"/>
    <col min="6403" max="6403" width="12.5703125" style="59" customWidth="1"/>
    <col min="6404" max="6404" width="12.42578125" style="59" customWidth="1"/>
    <col min="6405" max="6407" width="13.42578125" style="59" customWidth="1"/>
    <col min="6408" max="6408" width="0.7109375" style="59" customWidth="1"/>
    <col min="6409" max="6409" width="12.85546875" style="59" customWidth="1"/>
    <col min="6410" max="6410" width="14.7109375" style="59" bestFit="1" customWidth="1"/>
    <col min="6411" max="6411" width="15.140625" style="59" bestFit="1" customWidth="1"/>
    <col min="6412" max="6415" width="15.140625" style="59" customWidth="1"/>
    <col min="6416" max="6416" width="12.7109375" style="59" customWidth="1"/>
    <col min="6417" max="6417" width="20" style="59" bestFit="1" customWidth="1"/>
    <col min="6418" max="6420" width="12.42578125" style="59" bestFit="1" customWidth="1"/>
    <col min="6421" max="6421" width="12.28515625" style="59" customWidth="1"/>
    <col min="6422" max="6422" width="13.5703125" style="59" customWidth="1"/>
    <col min="6423" max="6423" width="9.140625" style="59"/>
    <col min="6424" max="6424" width="2.42578125" style="59" customWidth="1"/>
    <col min="6425" max="6425" width="12.42578125" style="59" customWidth="1"/>
    <col min="6426" max="6656" width="9.140625" style="59"/>
    <col min="6657" max="6657" width="7.5703125" style="59" customWidth="1"/>
    <col min="6658" max="6658" width="10.85546875" style="59" customWidth="1"/>
    <col min="6659" max="6659" width="12.5703125" style="59" customWidth="1"/>
    <col min="6660" max="6660" width="12.42578125" style="59" customWidth="1"/>
    <col min="6661" max="6663" width="13.42578125" style="59" customWidth="1"/>
    <col min="6664" max="6664" width="0.7109375" style="59" customWidth="1"/>
    <col min="6665" max="6665" width="12.85546875" style="59" customWidth="1"/>
    <col min="6666" max="6666" width="14.7109375" style="59" bestFit="1" customWidth="1"/>
    <col min="6667" max="6667" width="15.140625" style="59" bestFit="1" customWidth="1"/>
    <col min="6668" max="6671" width="15.140625" style="59" customWidth="1"/>
    <col min="6672" max="6672" width="12.7109375" style="59" customWidth="1"/>
    <col min="6673" max="6673" width="20" style="59" bestFit="1" customWidth="1"/>
    <col min="6674" max="6676" width="12.42578125" style="59" bestFit="1" customWidth="1"/>
    <col min="6677" max="6677" width="12.28515625" style="59" customWidth="1"/>
    <col min="6678" max="6678" width="13.5703125" style="59" customWidth="1"/>
    <col min="6679" max="6679" width="9.140625" style="59"/>
    <col min="6680" max="6680" width="2.42578125" style="59" customWidth="1"/>
    <col min="6681" max="6681" width="12.42578125" style="59" customWidth="1"/>
    <col min="6682" max="6912" width="9.140625" style="59"/>
    <col min="6913" max="6913" width="7.5703125" style="59" customWidth="1"/>
    <col min="6914" max="6914" width="10.85546875" style="59" customWidth="1"/>
    <col min="6915" max="6915" width="12.5703125" style="59" customWidth="1"/>
    <col min="6916" max="6916" width="12.42578125" style="59" customWidth="1"/>
    <col min="6917" max="6919" width="13.42578125" style="59" customWidth="1"/>
    <col min="6920" max="6920" width="0.7109375" style="59" customWidth="1"/>
    <col min="6921" max="6921" width="12.85546875" style="59" customWidth="1"/>
    <col min="6922" max="6922" width="14.7109375" style="59" bestFit="1" customWidth="1"/>
    <col min="6923" max="6923" width="15.140625" style="59" bestFit="1" customWidth="1"/>
    <col min="6924" max="6927" width="15.140625" style="59" customWidth="1"/>
    <col min="6928" max="6928" width="12.7109375" style="59" customWidth="1"/>
    <col min="6929" max="6929" width="20" style="59" bestFit="1" customWidth="1"/>
    <col min="6930" max="6932" width="12.42578125" style="59" bestFit="1" customWidth="1"/>
    <col min="6933" max="6933" width="12.28515625" style="59" customWidth="1"/>
    <col min="6934" max="6934" width="13.5703125" style="59" customWidth="1"/>
    <col min="6935" max="6935" width="9.140625" style="59"/>
    <col min="6936" max="6936" width="2.42578125" style="59" customWidth="1"/>
    <col min="6937" max="6937" width="12.42578125" style="59" customWidth="1"/>
    <col min="6938" max="7168" width="9.140625" style="59"/>
    <col min="7169" max="7169" width="7.5703125" style="59" customWidth="1"/>
    <col min="7170" max="7170" width="10.85546875" style="59" customWidth="1"/>
    <col min="7171" max="7171" width="12.5703125" style="59" customWidth="1"/>
    <col min="7172" max="7172" width="12.42578125" style="59" customWidth="1"/>
    <col min="7173" max="7175" width="13.42578125" style="59" customWidth="1"/>
    <col min="7176" max="7176" width="0.7109375" style="59" customWidth="1"/>
    <col min="7177" max="7177" width="12.85546875" style="59" customWidth="1"/>
    <col min="7178" max="7178" width="14.7109375" style="59" bestFit="1" customWidth="1"/>
    <col min="7179" max="7179" width="15.140625" style="59" bestFit="1" customWidth="1"/>
    <col min="7180" max="7183" width="15.140625" style="59" customWidth="1"/>
    <col min="7184" max="7184" width="12.7109375" style="59" customWidth="1"/>
    <col min="7185" max="7185" width="20" style="59" bestFit="1" customWidth="1"/>
    <col min="7186" max="7188" width="12.42578125" style="59" bestFit="1" customWidth="1"/>
    <col min="7189" max="7189" width="12.28515625" style="59" customWidth="1"/>
    <col min="7190" max="7190" width="13.5703125" style="59" customWidth="1"/>
    <col min="7191" max="7191" width="9.140625" style="59"/>
    <col min="7192" max="7192" width="2.42578125" style="59" customWidth="1"/>
    <col min="7193" max="7193" width="12.42578125" style="59" customWidth="1"/>
    <col min="7194" max="7424" width="9.140625" style="59"/>
    <col min="7425" max="7425" width="7.5703125" style="59" customWidth="1"/>
    <col min="7426" max="7426" width="10.85546875" style="59" customWidth="1"/>
    <col min="7427" max="7427" width="12.5703125" style="59" customWidth="1"/>
    <col min="7428" max="7428" width="12.42578125" style="59" customWidth="1"/>
    <col min="7429" max="7431" width="13.42578125" style="59" customWidth="1"/>
    <col min="7432" max="7432" width="0.7109375" style="59" customWidth="1"/>
    <col min="7433" max="7433" width="12.85546875" style="59" customWidth="1"/>
    <col min="7434" max="7434" width="14.7109375" style="59" bestFit="1" customWidth="1"/>
    <col min="7435" max="7435" width="15.140625" style="59" bestFit="1" customWidth="1"/>
    <col min="7436" max="7439" width="15.140625" style="59" customWidth="1"/>
    <col min="7440" max="7440" width="12.7109375" style="59" customWidth="1"/>
    <col min="7441" max="7441" width="20" style="59" bestFit="1" customWidth="1"/>
    <col min="7442" max="7444" width="12.42578125" style="59" bestFit="1" customWidth="1"/>
    <col min="7445" max="7445" width="12.28515625" style="59" customWidth="1"/>
    <col min="7446" max="7446" width="13.5703125" style="59" customWidth="1"/>
    <col min="7447" max="7447" width="9.140625" style="59"/>
    <col min="7448" max="7448" width="2.42578125" style="59" customWidth="1"/>
    <col min="7449" max="7449" width="12.42578125" style="59" customWidth="1"/>
    <col min="7450" max="7680" width="9.140625" style="59"/>
    <col min="7681" max="7681" width="7.5703125" style="59" customWidth="1"/>
    <col min="7682" max="7682" width="10.85546875" style="59" customWidth="1"/>
    <col min="7683" max="7683" width="12.5703125" style="59" customWidth="1"/>
    <col min="7684" max="7684" width="12.42578125" style="59" customWidth="1"/>
    <col min="7685" max="7687" width="13.42578125" style="59" customWidth="1"/>
    <col min="7688" max="7688" width="0.7109375" style="59" customWidth="1"/>
    <col min="7689" max="7689" width="12.85546875" style="59" customWidth="1"/>
    <col min="7690" max="7690" width="14.7109375" style="59" bestFit="1" customWidth="1"/>
    <col min="7691" max="7691" width="15.140625" style="59" bestFit="1" customWidth="1"/>
    <col min="7692" max="7695" width="15.140625" style="59" customWidth="1"/>
    <col min="7696" max="7696" width="12.7109375" style="59" customWidth="1"/>
    <col min="7697" max="7697" width="20" style="59" bestFit="1" customWidth="1"/>
    <col min="7698" max="7700" width="12.42578125" style="59" bestFit="1" customWidth="1"/>
    <col min="7701" max="7701" width="12.28515625" style="59" customWidth="1"/>
    <col min="7702" max="7702" width="13.5703125" style="59" customWidth="1"/>
    <col min="7703" max="7703" width="9.140625" style="59"/>
    <col min="7704" max="7704" width="2.42578125" style="59" customWidth="1"/>
    <col min="7705" max="7705" width="12.42578125" style="59" customWidth="1"/>
    <col min="7706" max="7936" width="9.140625" style="59"/>
    <col min="7937" max="7937" width="7.5703125" style="59" customWidth="1"/>
    <col min="7938" max="7938" width="10.85546875" style="59" customWidth="1"/>
    <col min="7939" max="7939" width="12.5703125" style="59" customWidth="1"/>
    <col min="7940" max="7940" width="12.42578125" style="59" customWidth="1"/>
    <col min="7941" max="7943" width="13.42578125" style="59" customWidth="1"/>
    <col min="7944" max="7944" width="0.7109375" style="59" customWidth="1"/>
    <col min="7945" max="7945" width="12.85546875" style="59" customWidth="1"/>
    <col min="7946" max="7946" width="14.7109375" style="59" bestFit="1" customWidth="1"/>
    <col min="7947" max="7947" width="15.140625" style="59" bestFit="1" customWidth="1"/>
    <col min="7948" max="7951" width="15.140625" style="59" customWidth="1"/>
    <col min="7952" max="7952" width="12.7109375" style="59" customWidth="1"/>
    <col min="7953" max="7953" width="20" style="59" bestFit="1" customWidth="1"/>
    <col min="7954" max="7956" width="12.42578125" style="59" bestFit="1" customWidth="1"/>
    <col min="7957" max="7957" width="12.28515625" style="59" customWidth="1"/>
    <col min="7958" max="7958" width="13.5703125" style="59" customWidth="1"/>
    <col min="7959" max="7959" width="9.140625" style="59"/>
    <col min="7960" max="7960" width="2.42578125" style="59" customWidth="1"/>
    <col min="7961" max="7961" width="12.42578125" style="59" customWidth="1"/>
    <col min="7962" max="8192" width="9.140625" style="59"/>
    <col min="8193" max="8193" width="7.5703125" style="59" customWidth="1"/>
    <col min="8194" max="8194" width="10.85546875" style="59" customWidth="1"/>
    <col min="8195" max="8195" width="12.5703125" style="59" customWidth="1"/>
    <col min="8196" max="8196" width="12.42578125" style="59" customWidth="1"/>
    <col min="8197" max="8199" width="13.42578125" style="59" customWidth="1"/>
    <col min="8200" max="8200" width="0.7109375" style="59" customWidth="1"/>
    <col min="8201" max="8201" width="12.85546875" style="59" customWidth="1"/>
    <col min="8202" max="8202" width="14.7109375" style="59" bestFit="1" customWidth="1"/>
    <col min="8203" max="8203" width="15.140625" style="59" bestFit="1" customWidth="1"/>
    <col min="8204" max="8207" width="15.140625" style="59" customWidth="1"/>
    <col min="8208" max="8208" width="12.7109375" style="59" customWidth="1"/>
    <col min="8209" max="8209" width="20" style="59" bestFit="1" customWidth="1"/>
    <col min="8210" max="8212" width="12.42578125" style="59" bestFit="1" customWidth="1"/>
    <col min="8213" max="8213" width="12.28515625" style="59" customWidth="1"/>
    <col min="8214" max="8214" width="13.5703125" style="59" customWidth="1"/>
    <col min="8215" max="8215" width="9.140625" style="59"/>
    <col min="8216" max="8216" width="2.42578125" style="59" customWidth="1"/>
    <col min="8217" max="8217" width="12.42578125" style="59" customWidth="1"/>
    <col min="8218" max="8448" width="9.140625" style="59"/>
    <col min="8449" max="8449" width="7.5703125" style="59" customWidth="1"/>
    <col min="8450" max="8450" width="10.85546875" style="59" customWidth="1"/>
    <col min="8451" max="8451" width="12.5703125" style="59" customWidth="1"/>
    <col min="8452" max="8452" width="12.42578125" style="59" customWidth="1"/>
    <col min="8453" max="8455" width="13.42578125" style="59" customWidth="1"/>
    <col min="8456" max="8456" width="0.7109375" style="59" customWidth="1"/>
    <col min="8457" max="8457" width="12.85546875" style="59" customWidth="1"/>
    <col min="8458" max="8458" width="14.7109375" style="59" bestFit="1" customWidth="1"/>
    <col min="8459" max="8459" width="15.140625" style="59" bestFit="1" customWidth="1"/>
    <col min="8460" max="8463" width="15.140625" style="59" customWidth="1"/>
    <col min="8464" max="8464" width="12.7109375" style="59" customWidth="1"/>
    <col min="8465" max="8465" width="20" style="59" bestFit="1" customWidth="1"/>
    <col min="8466" max="8468" width="12.42578125" style="59" bestFit="1" customWidth="1"/>
    <col min="8469" max="8469" width="12.28515625" style="59" customWidth="1"/>
    <col min="8470" max="8470" width="13.5703125" style="59" customWidth="1"/>
    <col min="8471" max="8471" width="9.140625" style="59"/>
    <col min="8472" max="8472" width="2.42578125" style="59" customWidth="1"/>
    <col min="8473" max="8473" width="12.42578125" style="59" customWidth="1"/>
    <col min="8474" max="8704" width="9.140625" style="59"/>
    <col min="8705" max="8705" width="7.5703125" style="59" customWidth="1"/>
    <col min="8706" max="8706" width="10.85546875" style="59" customWidth="1"/>
    <col min="8707" max="8707" width="12.5703125" style="59" customWidth="1"/>
    <col min="8708" max="8708" width="12.42578125" style="59" customWidth="1"/>
    <col min="8709" max="8711" width="13.42578125" style="59" customWidth="1"/>
    <col min="8712" max="8712" width="0.7109375" style="59" customWidth="1"/>
    <col min="8713" max="8713" width="12.85546875" style="59" customWidth="1"/>
    <col min="8714" max="8714" width="14.7109375" style="59" bestFit="1" customWidth="1"/>
    <col min="8715" max="8715" width="15.140625" style="59" bestFit="1" customWidth="1"/>
    <col min="8716" max="8719" width="15.140625" style="59" customWidth="1"/>
    <col min="8720" max="8720" width="12.7109375" style="59" customWidth="1"/>
    <col min="8721" max="8721" width="20" style="59" bestFit="1" customWidth="1"/>
    <col min="8722" max="8724" width="12.42578125" style="59" bestFit="1" customWidth="1"/>
    <col min="8725" max="8725" width="12.28515625" style="59" customWidth="1"/>
    <col min="8726" max="8726" width="13.5703125" style="59" customWidth="1"/>
    <col min="8727" max="8727" width="9.140625" style="59"/>
    <col min="8728" max="8728" width="2.42578125" style="59" customWidth="1"/>
    <col min="8729" max="8729" width="12.42578125" style="59" customWidth="1"/>
    <col min="8730" max="8960" width="9.140625" style="59"/>
    <col min="8961" max="8961" width="7.5703125" style="59" customWidth="1"/>
    <col min="8962" max="8962" width="10.85546875" style="59" customWidth="1"/>
    <col min="8963" max="8963" width="12.5703125" style="59" customWidth="1"/>
    <col min="8964" max="8964" width="12.42578125" style="59" customWidth="1"/>
    <col min="8965" max="8967" width="13.42578125" style="59" customWidth="1"/>
    <col min="8968" max="8968" width="0.7109375" style="59" customWidth="1"/>
    <col min="8969" max="8969" width="12.85546875" style="59" customWidth="1"/>
    <col min="8970" max="8970" width="14.7109375" style="59" bestFit="1" customWidth="1"/>
    <col min="8971" max="8971" width="15.140625" style="59" bestFit="1" customWidth="1"/>
    <col min="8972" max="8975" width="15.140625" style="59" customWidth="1"/>
    <col min="8976" max="8976" width="12.7109375" style="59" customWidth="1"/>
    <col min="8977" max="8977" width="20" style="59" bestFit="1" customWidth="1"/>
    <col min="8978" max="8980" width="12.42578125" style="59" bestFit="1" customWidth="1"/>
    <col min="8981" max="8981" width="12.28515625" style="59" customWidth="1"/>
    <col min="8982" max="8982" width="13.5703125" style="59" customWidth="1"/>
    <col min="8983" max="8983" width="9.140625" style="59"/>
    <col min="8984" max="8984" width="2.42578125" style="59" customWidth="1"/>
    <col min="8985" max="8985" width="12.42578125" style="59" customWidth="1"/>
    <col min="8986" max="9216" width="9.140625" style="59"/>
    <col min="9217" max="9217" width="7.5703125" style="59" customWidth="1"/>
    <col min="9218" max="9218" width="10.85546875" style="59" customWidth="1"/>
    <col min="9219" max="9219" width="12.5703125" style="59" customWidth="1"/>
    <col min="9220" max="9220" width="12.42578125" style="59" customWidth="1"/>
    <col min="9221" max="9223" width="13.42578125" style="59" customWidth="1"/>
    <col min="9224" max="9224" width="0.7109375" style="59" customWidth="1"/>
    <col min="9225" max="9225" width="12.85546875" style="59" customWidth="1"/>
    <col min="9226" max="9226" width="14.7109375" style="59" bestFit="1" customWidth="1"/>
    <col min="9227" max="9227" width="15.140625" style="59" bestFit="1" customWidth="1"/>
    <col min="9228" max="9231" width="15.140625" style="59" customWidth="1"/>
    <col min="9232" max="9232" width="12.7109375" style="59" customWidth="1"/>
    <col min="9233" max="9233" width="20" style="59" bestFit="1" customWidth="1"/>
    <col min="9234" max="9236" width="12.42578125" style="59" bestFit="1" customWidth="1"/>
    <col min="9237" max="9237" width="12.28515625" style="59" customWidth="1"/>
    <col min="9238" max="9238" width="13.5703125" style="59" customWidth="1"/>
    <col min="9239" max="9239" width="9.140625" style="59"/>
    <col min="9240" max="9240" width="2.42578125" style="59" customWidth="1"/>
    <col min="9241" max="9241" width="12.42578125" style="59" customWidth="1"/>
    <col min="9242" max="9472" width="9.140625" style="59"/>
    <col min="9473" max="9473" width="7.5703125" style="59" customWidth="1"/>
    <col min="9474" max="9474" width="10.85546875" style="59" customWidth="1"/>
    <col min="9475" max="9475" width="12.5703125" style="59" customWidth="1"/>
    <col min="9476" max="9476" width="12.42578125" style="59" customWidth="1"/>
    <col min="9477" max="9479" width="13.42578125" style="59" customWidth="1"/>
    <col min="9480" max="9480" width="0.7109375" style="59" customWidth="1"/>
    <col min="9481" max="9481" width="12.85546875" style="59" customWidth="1"/>
    <col min="9482" max="9482" width="14.7109375" style="59" bestFit="1" customWidth="1"/>
    <col min="9483" max="9483" width="15.140625" style="59" bestFit="1" customWidth="1"/>
    <col min="9484" max="9487" width="15.140625" style="59" customWidth="1"/>
    <col min="9488" max="9488" width="12.7109375" style="59" customWidth="1"/>
    <col min="9489" max="9489" width="20" style="59" bestFit="1" customWidth="1"/>
    <col min="9490" max="9492" width="12.42578125" style="59" bestFit="1" customWidth="1"/>
    <col min="9493" max="9493" width="12.28515625" style="59" customWidth="1"/>
    <col min="9494" max="9494" width="13.5703125" style="59" customWidth="1"/>
    <col min="9495" max="9495" width="9.140625" style="59"/>
    <col min="9496" max="9496" width="2.42578125" style="59" customWidth="1"/>
    <col min="9497" max="9497" width="12.42578125" style="59" customWidth="1"/>
    <col min="9498" max="9728" width="9.140625" style="59"/>
    <col min="9729" max="9729" width="7.5703125" style="59" customWidth="1"/>
    <col min="9730" max="9730" width="10.85546875" style="59" customWidth="1"/>
    <col min="9731" max="9731" width="12.5703125" style="59" customWidth="1"/>
    <col min="9732" max="9732" width="12.42578125" style="59" customWidth="1"/>
    <col min="9733" max="9735" width="13.42578125" style="59" customWidth="1"/>
    <col min="9736" max="9736" width="0.7109375" style="59" customWidth="1"/>
    <col min="9737" max="9737" width="12.85546875" style="59" customWidth="1"/>
    <col min="9738" max="9738" width="14.7109375" style="59" bestFit="1" customWidth="1"/>
    <col min="9739" max="9739" width="15.140625" style="59" bestFit="1" customWidth="1"/>
    <col min="9740" max="9743" width="15.140625" style="59" customWidth="1"/>
    <col min="9744" max="9744" width="12.7109375" style="59" customWidth="1"/>
    <col min="9745" max="9745" width="20" style="59" bestFit="1" customWidth="1"/>
    <col min="9746" max="9748" width="12.42578125" style="59" bestFit="1" customWidth="1"/>
    <col min="9749" max="9749" width="12.28515625" style="59" customWidth="1"/>
    <col min="9750" max="9750" width="13.5703125" style="59" customWidth="1"/>
    <col min="9751" max="9751" width="9.140625" style="59"/>
    <col min="9752" max="9752" width="2.42578125" style="59" customWidth="1"/>
    <col min="9753" max="9753" width="12.42578125" style="59" customWidth="1"/>
    <col min="9754" max="9984" width="9.140625" style="59"/>
    <col min="9985" max="9985" width="7.5703125" style="59" customWidth="1"/>
    <col min="9986" max="9986" width="10.85546875" style="59" customWidth="1"/>
    <col min="9987" max="9987" width="12.5703125" style="59" customWidth="1"/>
    <col min="9988" max="9988" width="12.42578125" style="59" customWidth="1"/>
    <col min="9989" max="9991" width="13.42578125" style="59" customWidth="1"/>
    <col min="9992" max="9992" width="0.7109375" style="59" customWidth="1"/>
    <col min="9993" max="9993" width="12.85546875" style="59" customWidth="1"/>
    <col min="9994" max="9994" width="14.7109375" style="59" bestFit="1" customWidth="1"/>
    <col min="9995" max="9995" width="15.140625" style="59" bestFit="1" customWidth="1"/>
    <col min="9996" max="9999" width="15.140625" style="59" customWidth="1"/>
    <col min="10000" max="10000" width="12.7109375" style="59" customWidth="1"/>
    <col min="10001" max="10001" width="20" style="59" bestFit="1" customWidth="1"/>
    <col min="10002" max="10004" width="12.42578125" style="59" bestFit="1" customWidth="1"/>
    <col min="10005" max="10005" width="12.28515625" style="59" customWidth="1"/>
    <col min="10006" max="10006" width="13.5703125" style="59" customWidth="1"/>
    <col min="10007" max="10007" width="9.140625" style="59"/>
    <col min="10008" max="10008" width="2.42578125" style="59" customWidth="1"/>
    <col min="10009" max="10009" width="12.42578125" style="59" customWidth="1"/>
    <col min="10010" max="10240" width="9.140625" style="59"/>
    <col min="10241" max="10241" width="7.5703125" style="59" customWidth="1"/>
    <col min="10242" max="10242" width="10.85546875" style="59" customWidth="1"/>
    <col min="10243" max="10243" width="12.5703125" style="59" customWidth="1"/>
    <col min="10244" max="10244" width="12.42578125" style="59" customWidth="1"/>
    <col min="10245" max="10247" width="13.42578125" style="59" customWidth="1"/>
    <col min="10248" max="10248" width="0.7109375" style="59" customWidth="1"/>
    <col min="10249" max="10249" width="12.85546875" style="59" customWidth="1"/>
    <col min="10250" max="10250" width="14.7109375" style="59" bestFit="1" customWidth="1"/>
    <col min="10251" max="10251" width="15.140625" style="59" bestFit="1" customWidth="1"/>
    <col min="10252" max="10255" width="15.140625" style="59" customWidth="1"/>
    <col min="10256" max="10256" width="12.7109375" style="59" customWidth="1"/>
    <col min="10257" max="10257" width="20" style="59" bestFit="1" customWidth="1"/>
    <col min="10258" max="10260" width="12.42578125" style="59" bestFit="1" customWidth="1"/>
    <col min="10261" max="10261" width="12.28515625" style="59" customWidth="1"/>
    <col min="10262" max="10262" width="13.5703125" style="59" customWidth="1"/>
    <col min="10263" max="10263" width="9.140625" style="59"/>
    <col min="10264" max="10264" width="2.42578125" style="59" customWidth="1"/>
    <col min="10265" max="10265" width="12.42578125" style="59" customWidth="1"/>
    <col min="10266" max="10496" width="9.140625" style="59"/>
    <col min="10497" max="10497" width="7.5703125" style="59" customWidth="1"/>
    <col min="10498" max="10498" width="10.85546875" style="59" customWidth="1"/>
    <col min="10499" max="10499" width="12.5703125" style="59" customWidth="1"/>
    <col min="10500" max="10500" width="12.42578125" style="59" customWidth="1"/>
    <col min="10501" max="10503" width="13.42578125" style="59" customWidth="1"/>
    <col min="10504" max="10504" width="0.7109375" style="59" customWidth="1"/>
    <col min="10505" max="10505" width="12.85546875" style="59" customWidth="1"/>
    <col min="10506" max="10506" width="14.7109375" style="59" bestFit="1" customWidth="1"/>
    <col min="10507" max="10507" width="15.140625" style="59" bestFit="1" customWidth="1"/>
    <col min="10508" max="10511" width="15.140625" style="59" customWidth="1"/>
    <col min="10512" max="10512" width="12.7109375" style="59" customWidth="1"/>
    <col min="10513" max="10513" width="20" style="59" bestFit="1" customWidth="1"/>
    <col min="10514" max="10516" width="12.42578125" style="59" bestFit="1" customWidth="1"/>
    <col min="10517" max="10517" width="12.28515625" style="59" customWidth="1"/>
    <col min="10518" max="10518" width="13.5703125" style="59" customWidth="1"/>
    <col min="10519" max="10519" width="9.140625" style="59"/>
    <col min="10520" max="10520" width="2.42578125" style="59" customWidth="1"/>
    <col min="10521" max="10521" width="12.42578125" style="59" customWidth="1"/>
    <col min="10522" max="10752" width="9.140625" style="59"/>
    <col min="10753" max="10753" width="7.5703125" style="59" customWidth="1"/>
    <col min="10754" max="10754" width="10.85546875" style="59" customWidth="1"/>
    <col min="10755" max="10755" width="12.5703125" style="59" customWidth="1"/>
    <col min="10756" max="10756" width="12.42578125" style="59" customWidth="1"/>
    <col min="10757" max="10759" width="13.42578125" style="59" customWidth="1"/>
    <col min="10760" max="10760" width="0.7109375" style="59" customWidth="1"/>
    <col min="10761" max="10761" width="12.85546875" style="59" customWidth="1"/>
    <col min="10762" max="10762" width="14.7109375" style="59" bestFit="1" customWidth="1"/>
    <col min="10763" max="10763" width="15.140625" style="59" bestFit="1" customWidth="1"/>
    <col min="10764" max="10767" width="15.140625" style="59" customWidth="1"/>
    <col min="10768" max="10768" width="12.7109375" style="59" customWidth="1"/>
    <col min="10769" max="10769" width="20" style="59" bestFit="1" customWidth="1"/>
    <col min="10770" max="10772" width="12.42578125" style="59" bestFit="1" customWidth="1"/>
    <col min="10773" max="10773" width="12.28515625" style="59" customWidth="1"/>
    <col min="10774" max="10774" width="13.5703125" style="59" customWidth="1"/>
    <col min="10775" max="10775" width="9.140625" style="59"/>
    <col min="10776" max="10776" width="2.42578125" style="59" customWidth="1"/>
    <col min="10777" max="10777" width="12.42578125" style="59" customWidth="1"/>
    <col min="10778" max="11008" width="9.140625" style="59"/>
    <col min="11009" max="11009" width="7.5703125" style="59" customWidth="1"/>
    <col min="11010" max="11010" width="10.85546875" style="59" customWidth="1"/>
    <col min="11011" max="11011" width="12.5703125" style="59" customWidth="1"/>
    <col min="11012" max="11012" width="12.42578125" style="59" customWidth="1"/>
    <col min="11013" max="11015" width="13.42578125" style="59" customWidth="1"/>
    <col min="11016" max="11016" width="0.7109375" style="59" customWidth="1"/>
    <col min="11017" max="11017" width="12.85546875" style="59" customWidth="1"/>
    <col min="11018" max="11018" width="14.7109375" style="59" bestFit="1" customWidth="1"/>
    <col min="11019" max="11019" width="15.140625" style="59" bestFit="1" customWidth="1"/>
    <col min="11020" max="11023" width="15.140625" style="59" customWidth="1"/>
    <col min="11024" max="11024" width="12.7109375" style="59" customWidth="1"/>
    <col min="11025" max="11025" width="20" style="59" bestFit="1" customWidth="1"/>
    <col min="11026" max="11028" width="12.42578125" style="59" bestFit="1" customWidth="1"/>
    <col min="11029" max="11029" width="12.28515625" style="59" customWidth="1"/>
    <col min="11030" max="11030" width="13.5703125" style="59" customWidth="1"/>
    <col min="11031" max="11031" width="9.140625" style="59"/>
    <col min="11032" max="11032" width="2.42578125" style="59" customWidth="1"/>
    <col min="11033" max="11033" width="12.42578125" style="59" customWidth="1"/>
    <col min="11034" max="11264" width="9.140625" style="59"/>
    <col min="11265" max="11265" width="7.5703125" style="59" customWidth="1"/>
    <col min="11266" max="11266" width="10.85546875" style="59" customWidth="1"/>
    <col min="11267" max="11267" width="12.5703125" style="59" customWidth="1"/>
    <col min="11268" max="11268" width="12.42578125" style="59" customWidth="1"/>
    <col min="11269" max="11271" width="13.42578125" style="59" customWidth="1"/>
    <col min="11272" max="11272" width="0.7109375" style="59" customWidth="1"/>
    <col min="11273" max="11273" width="12.85546875" style="59" customWidth="1"/>
    <col min="11274" max="11274" width="14.7109375" style="59" bestFit="1" customWidth="1"/>
    <col min="11275" max="11275" width="15.140625" style="59" bestFit="1" customWidth="1"/>
    <col min="11276" max="11279" width="15.140625" style="59" customWidth="1"/>
    <col min="11280" max="11280" width="12.7109375" style="59" customWidth="1"/>
    <col min="11281" max="11281" width="20" style="59" bestFit="1" customWidth="1"/>
    <col min="11282" max="11284" width="12.42578125" style="59" bestFit="1" customWidth="1"/>
    <col min="11285" max="11285" width="12.28515625" style="59" customWidth="1"/>
    <col min="11286" max="11286" width="13.5703125" style="59" customWidth="1"/>
    <col min="11287" max="11287" width="9.140625" style="59"/>
    <col min="11288" max="11288" width="2.42578125" style="59" customWidth="1"/>
    <col min="11289" max="11289" width="12.42578125" style="59" customWidth="1"/>
    <col min="11290" max="11520" width="9.140625" style="59"/>
    <col min="11521" max="11521" width="7.5703125" style="59" customWidth="1"/>
    <col min="11522" max="11522" width="10.85546875" style="59" customWidth="1"/>
    <col min="11523" max="11523" width="12.5703125" style="59" customWidth="1"/>
    <col min="11524" max="11524" width="12.42578125" style="59" customWidth="1"/>
    <col min="11525" max="11527" width="13.42578125" style="59" customWidth="1"/>
    <col min="11528" max="11528" width="0.7109375" style="59" customWidth="1"/>
    <col min="11529" max="11529" width="12.85546875" style="59" customWidth="1"/>
    <col min="11530" max="11530" width="14.7109375" style="59" bestFit="1" customWidth="1"/>
    <col min="11531" max="11531" width="15.140625" style="59" bestFit="1" customWidth="1"/>
    <col min="11532" max="11535" width="15.140625" style="59" customWidth="1"/>
    <col min="11536" max="11536" width="12.7109375" style="59" customWidth="1"/>
    <col min="11537" max="11537" width="20" style="59" bestFit="1" customWidth="1"/>
    <col min="11538" max="11540" width="12.42578125" style="59" bestFit="1" customWidth="1"/>
    <col min="11541" max="11541" width="12.28515625" style="59" customWidth="1"/>
    <col min="11542" max="11542" width="13.5703125" style="59" customWidth="1"/>
    <col min="11543" max="11543" width="9.140625" style="59"/>
    <col min="11544" max="11544" width="2.42578125" style="59" customWidth="1"/>
    <col min="11545" max="11545" width="12.42578125" style="59" customWidth="1"/>
    <col min="11546" max="11776" width="9.140625" style="59"/>
    <col min="11777" max="11777" width="7.5703125" style="59" customWidth="1"/>
    <col min="11778" max="11778" width="10.85546875" style="59" customWidth="1"/>
    <col min="11779" max="11779" width="12.5703125" style="59" customWidth="1"/>
    <col min="11780" max="11780" width="12.42578125" style="59" customWidth="1"/>
    <col min="11781" max="11783" width="13.42578125" style="59" customWidth="1"/>
    <col min="11784" max="11784" width="0.7109375" style="59" customWidth="1"/>
    <col min="11785" max="11785" width="12.85546875" style="59" customWidth="1"/>
    <col min="11786" max="11786" width="14.7109375" style="59" bestFit="1" customWidth="1"/>
    <col min="11787" max="11787" width="15.140625" style="59" bestFit="1" customWidth="1"/>
    <col min="11788" max="11791" width="15.140625" style="59" customWidth="1"/>
    <col min="11792" max="11792" width="12.7109375" style="59" customWidth="1"/>
    <col min="11793" max="11793" width="20" style="59" bestFit="1" customWidth="1"/>
    <col min="11794" max="11796" width="12.42578125" style="59" bestFit="1" customWidth="1"/>
    <col min="11797" max="11797" width="12.28515625" style="59" customWidth="1"/>
    <col min="11798" max="11798" width="13.5703125" style="59" customWidth="1"/>
    <col min="11799" max="11799" width="9.140625" style="59"/>
    <col min="11800" max="11800" width="2.42578125" style="59" customWidth="1"/>
    <col min="11801" max="11801" width="12.42578125" style="59" customWidth="1"/>
    <col min="11802" max="12032" width="9.140625" style="59"/>
    <col min="12033" max="12033" width="7.5703125" style="59" customWidth="1"/>
    <col min="12034" max="12034" width="10.85546875" style="59" customWidth="1"/>
    <col min="12035" max="12035" width="12.5703125" style="59" customWidth="1"/>
    <col min="12036" max="12036" width="12.42578125" style="59" customWidth="1"/>
    <col min="12037" max="12039" width="13.42578125" style="59" customWidth="1"/>
    <col min="12040" max="12040" width="0.7109375" style="59" customWidth="1"/>
    <col min="12041" max="12041" width="12.85546875" style="59" customWidth="1"/>
    <col min="12042" max="12042" width="14.7109375" style="59" bestFit="1" customWidth="1"/>
    <col min="12043" max="12043" width="15.140625" style="59" bestFit="1" customWidth="1"/>
    <col min="12044" max="12047" width="15.140625" style="59" customWidth="1"/>
    <col min="12048" max="12048" width="12.7109375" style="59" customWidth="1"/>
    <col min="12049" max="12049" width="20" style="59" bestFit="1" customWidth="1"/>
    <col min="12050" max="12052" width="12.42578125" style="59" bestFit="1" customWidth="1"/>
    <col min="12053" max="12053" width="12.28515625" style="59" customWidth="1"/>
    <col min="12054" max="12054" width="13.5703125" style="59" customWidth="1"/>
    <col min="12055" max="12055" width="9.140625" style="59"/>
    <col min="12056" max="12056" width="2.42578125" style="59" customWidth="1"/>
    <col min="12057" max="12057" width="12.42578125" style="59" customWidth="1"/>
    <col min="12058" max="12288" width="9.140625" style="59"/>
    <col min="12289" max="12289" width="7.5703125" style="59" customWidth="1"/>
    <col min="12290" max="12290" width="10.85546875" style="59" customWidth="1"/>
    <col min="12291" max="12291" width="12.5703125" style="59" customWidth="1"/>
    <col min="12292" max="12292" width="12.42578125" style="59" customWidth="1"/>
    <col min="12293" max="12295" width="13.42578125" style="59" customWidth="1"/>
    <col min="12296" max="12296" width="0.7109375" style="59" customWidth="1"/>
    <col min="12297" max="12297" width="12.85546875" style="59" customWidth="1"/>
    <col min="12298" max="12298" width="14.7109375" style="59" bestFit="1" customWidth="1"/>
    <col min="12299" max="12299" width="15.140625" style="59" bestFit="1" customWidth="1"/>
    <col min="12300" max="12303" width="15.140625" style="59" customWidth="1"/>
    <col min="12304" max="12304" width="12.7109375" style="59" customWidth="1"/>
    <col min="12305" max="12305" width="20" style="59" bestFit="1" customWidth="1"/>
    <col min="12306" max="12308" width="12.42578125" style="59" bestFit="1" customWidth="1"/>
    <col min="12309" max="12309" width="12.28515625" style="59" customWidth="1"/>
    <col min="12310" max="12310" width="13.5703125" style="59" customWidth="1"/>
    <col min="12311" max="12311" width="9.140625" style="59"/>
    <col min="12312" max="12312" width="2.42578125" style="59" customWidth="1"/>
    <col min="12313" max="12313" width="12.42578125" style="59" customWidth="1"/>
    <col min="12314" max="12544" width="9.140625" style="59"/>
    <col min="12545" max="12545" width="7.5703125" style="59" customWidth="1"/>
    <col min="12546" max="12546" width="10.85546875" style="59" customWidth="1"/>
    <col min="12547" max="12547" width="12.5703125" style="59" customWidth="1"/>
    <col min="12548" max="12548" width="12.42578125" style="59" customWidth="1"/>
    <col min="12549" max="12551" width="13.42578125" style="59" customWidth="1"/>
    <col min="12552" max="12552" width="0.7109375" style="59" customWidth="1"/>
    <col min="12553" max="12553" width="12.85546875" style="59" customWidth="1"/>
    <col min="12554" max="12554" width="14.7109375" style="59" bestFit="1" customWidth="1"/>
    <col min="12555" max="12555" width="15.140625" style="59" bestFit="1" customWidth="1"/>
    <col min="12556" max="12559" width="15.140625" style="59" customWidth="1"/>
    <col min="12560" max="12560" width="12.7109375" style="59" customWidth="1"/>
    <col min="12561" max="12561" width="20" style="59" bestFit="1" customWidth="1"/>
    <col min="12562" max="12564" width="12.42578125" style="59" bestFit="1" customWidth="1"/>
    <col min="12565" max="12565" width="12.28515625" style="59" customWidth="1"/>
    <col min="12566" max="12566" width="13.5703125" style="59" customWidth="1"/>
    <col min="12567" max="12567" width="9.140625" style="59"/>
    <col min="12568" max="12568" width="2.42578125" style="59" customWidth="1"/>
    <col min="12569" max="12569" width="12.42578125" style="59" customWidth="1"/>
    <col min="12570" max="12800" width="9.140625" style="59"/>
    <col min="12801" max="12801" width="7.5703125" style="59" customWidth="1"/>
    <col min="12802" max="12802" width="10.85546875" style="59" customWidth="1"/>
    <col min="12803" max="12803" width="12.5703125" style="59" customWidth="1"/>
    <col min="12804" max="12804" width="12.42578125" style="59" customWidth="1"/>
    <col min="12805" max="12807" width="13.42578125" style="59" customWidth="1"/>
    <col min="12808" max="12808" width="0.7109375" style="59" customWidth="1"/>
    <col min="12809" max="12809" width="12.85546875" style="59" customWidth="1"/>
    <col min="12810" max="12810" width="14.7109375" style="59" bestFit="1" customWidth="1"/>
    <col min="12811" max="12811" width="15.140625" style="59" bestFit="1" customWidth="1"/>
    <col min="12812" max="12815" width="15.140625" style="59" customWidth="1"/>
    <col min="12816" max="12816" width="12.7109375" style="59" customWidth="1"/>
    <col min="12817" max="12817" width="20" style="59" bestFit="1" customWidth="1"/>
    <col min="12818" max="12820" width="12.42578125" style="59" bestFit="1" customWidth="1"/>
    <col min="12821" max="12821" width="12.28515625" style="59" customWidth="1"/>
    <col min="12822" max="12822" width="13.5703125" style="59" customWidth="1"/>
    <col min="12823" max="12823" width="9.140625" style="59"/>
    <col min="12824" max="12824" width="2.42578125" style="59" customWidth="1"/>
    <col min="12825" max="12825" width="12.42578125" style="59" customWidth="1"/>
    <col min="12826" max="13056" width="9.140625" style="59"/>
    <col min="13057" max="13057" width="7.5703125" style="59" customWidth="1"/>
    <col min="13058" max="13058" width="10.85546875" style="59" customWidth="1"/>
    <col min="13059" max="13059" width="12.5703125" style="59" customWidth="1"/>
    <col min="13060" max="13060" width="12.42578125" style="59" customWidth="1"/>
    <col min="13061" max="13063" width="13.42578125" style="59" customWidth="1"/>
    <col min="13064" max="13064" width="0.7109375" style="59" customWidth="1"/>
    <col min="13065" max="13065" width="12.85546875" style="59" customWidth="1"/>
    <col min="13066" max="13066" width="14.7109375" style="59" bestFit="1" customWidth="1"/>
    <col min="13067" max="13067" width="15.140625" style="59" bestFit="1" customWidth="1"/>
    <col min="13068" max="13071" width="15.140625" style="59" customWidth="1"/>
    <col min="13072" max="13072" width="12.7109375" style="59" customWidth="1"/>
    <col min="13073" max="13073" width="20" style="59" bestFit="1" customWidth="1"/>
    <col min="13074" max="13076" width="12.42578125" style="59" bestFit="1" customWidth="1"/>
    <col min="13077" max="13077" width="12.28515625" style="59" customWidth="1"/>
    <col min="13078" max="13078" width="13.5703125" style="59" customWidth="1"/>
    <col min="13079" max="13079" width="9.140625" style="59"/>
    <col min="13080" max="13080" width="2.42578125" style="59" customWidth="1"/>
    <col min="13081" max="13081" width="12.42578125" style="59" customWidth="1"/>
    <col min="13082" max="13312" width="9.140625" style="59"/>
    <col min="13313" max="13313" width="7.5703125" style="59" customWidth="1"/>
    <col min="13314" max="13314" width="10.85546875" style="59" customWidth="1"/>
    <col min="13315" max="13315" width="12.5703125" style="59" customWidth="1"/>
    <col min="13316" max="13316" width="12.42578125" style="59" customWidth="1"/>
    <col min="13317" max="13319" width="13.42578125" style="59" customWidth="1"/>
    <col min="13320" max="13320" width="0.7109375" style="59" customWidth="1"/>
    <col min="13321" max="13321" width="12.85546875" style="59" customWidth="1"/>
    <col min="13322" max="13322" width="14.7109375" style="59" bestFit="1" customWidth="1"/>
    <col min="13323" max="13323" width="15.140625" style="59" bestFit="1" customWidth="1"/>
    <col min="13324" max="13327" width="15.140625" style="59" customWidth="1"/>
    <col min="13328" max="13328" width="12.7109375" style="59" customWidth="1"/>
    <col min="13329" max="13329" width="20" style="59" bestFit="1" customWidth="1"/>
    <col min="13330" max="13332" width="12.42578125" style="59" bestFit="1" customWidth="1"/>
    <col min="13333" max="13333" width="12.28515625" style="59" customWidth="1"/>
    <col min="13334" max="13334" width="13.5703125" style="59" customWidth="1"/>
    <col min="13335" max="13335" width="9.140625" style="59"/>
    <col min="13336" max="13336" width="2.42578125" style="59" customWidth="1"/>
    <col min="13337" max="13337" width="12.42578125" style="59" customWidth="1"/>
    <col min="13338" max="13568" width="9.140625" style="59"/>
    <col min="13569" max="13569" width="7.5703125" style="59" customWidth="1"/>
    <col min="13570" max="13570" width="10.85546875" style="59" customWidth="1"/>
    <col min="13571" max="13571" width="12.5703125" style="59" customWidth="1"/>
    <col min="13572" max="13572" width="12.42578125" style="59" customWidth="1"/>
    <col min="13573" max="13575" width="13.42578125" style="59" customWidth="1"/>
    <col min="13576" max="13576" width="0.7109375" style="59" customWidth="1"/>
    <col min="13577" max="13577" width="12.85546875" style="59" customWidth="1"/>
    <col min="13578" max="13578" width="14.7109375" style="59" bestFit="1" customWidth="1"/>
    <col min="13579" max="13579" width="15.140625" style="59" bestFit="1" customWidth="1"/>
    <col min="13580" max="13583" width="15.140625" style="59" customWidth="1"/>
    <col min="13584" max="13584" width="12.7109375" style="59" customWidth="1"/>
    <col min="13585" max="13585" width="20" style="59" bestFit="1" customWidth="1"/>
    <col min="13586" max="13588" width="12.42578125" style="59" bestFit="1" customWidth="1"/>
    <col min="13589" max="13589" width="12.28515625" style="59" customWidth="1"/>
    <col min="13590" max="13590" width="13.5703125" style="59" customWidth="1"/>
    <col min="13591" max="13591" width="9.140625" style="59"/>
    <col min="13592" max="13592" width="2.42578125" style="59" customWidth="1"/>
    <col min="13593" max="13593" width="12.42578125" style="59" customWidth="1"/>
    <col min="13594" max="13824" width="9.140625" style="59"/>
    <col min="13825" max="13825" width="7.5703125" style="59" customWidth="1"/>
    <col min="13826" max="13826" width="10.85546875" style="59" customWidth="1"/>
    <col min="13827" max="13827" width="12.5703125" style="59" customWidth="1"/>
    <col min="13828" max="13828" width="12.42578125" style="59" customWidth="1"/>
    <col min="13829" max="13831" width="13.42578125" style="59" customWidth="1"/>
    <col min="13832" max="13832" width="0.7109375" style="59" customWidth="1"/>
    <col min="13833" max="13833" width="12.85546875" style="59" customWidth="1"/>
    <col min="13834" max="13834" width="14.7109375" style="59" bestFit="1" customWidth="1"/>
    <col min="13835" max="13835" width="15.140625" style="59" bestFit="1" customWidth="1"/>
    <col min="13836" max="13839" width="15.140625" style="59" customWidth="1"/>
    <col min="13840" max="13840" width="12.7109375" style="59" customWidth="1"/>
    <col min="13841" max="13841" width="20" style="59" bestFit="1" customWidth="1"/>
    <col min="13842" max="13844" width="12.42578125" style="59" bestFit="1" customWidth="1"/>
    <col min="13845" max="13845" width="12.28515625" style="59" customWidth="1"/>
    <col min="13846" max="13846" width="13.5703125" style="59" customWidth="1"/>
    <col min="13847" max="13847" width="9.140625" style="59"/>
    <col min="13848" max="13848" width="2.42578125" style="59" customWidth="1"/>
    <col min="13849" max="13849" width="12.42578125" style="59" customWidth="1"/>
    <col min="13850" max="14080" width="9.140625" style="59"/>
    <col min="14081" max="14081" width="7.5703125" style="59" customWidth="1"/>
    <col min="14082" max="14082" width="10.85546875" style="59" customWidth="1"/>
    <col min="14083" max="14083" width="12.5703125" style="59" customWidth="1"/>
    <col min="14084" max="14084" width="12.42578125" style="59" customWidth="1"/>
    <col min="14085" max="14087" width="13.42578125" style="59" customWidth="1"/>
    <col min="14088" max="14088" width="0.7109375" style="59" customWidth="1"/>
    <col min="14089" max="14089" width="12.85546875" style="59" customWidth="1"/>
    <col min="14090" max="14090" width="14.7109375" style="59" bestFit="1" customWidth="1"/>
    <col min="14091" max="14091" width="15.140625" style="59" bestFit="1" customWidth="1"/>
    <col min="14092" max="14095" width="15.140625" style="59" customWidth="1"/>
    <col min="14096" max="14096" width="12.7109375" style="59" customWidth="1"/>
    <col min="14097" max="14097" width="20" style="59" bestFit="1" customWidth="1"/>
    <col min="14098" max="14100" width="12.42578125" style="59" bestFit="1" customWidth="1"/>
    <col min="14101" max="14101" width="12.28515625" style="59" customWidth="1"/>
    <col min="14102" max="14102" width="13.5703125" style="59" customWidth="1"/>
    <col min="14103" max="14103" width="9.140625" style="59"/>
    <col min="14104" max="14104" width="2.42578125" style="59" customWidth="1"/>
    <col min="14105" max="14105" width="12.42578125" style="59" customWidth="1"/>
    <col min="14106" max="14336" width="9.140625" style="59"/>
    <col min="14337" max="14337" width="7.5703125" style="59" customWidth="1"/>
    <col min="14338" max="14338" width="10.85546875" style="59" customWidth="1"/>
    <col min="14339" max="14339" width="12.5703125" style="59" customWidth="1"/>
    <col min="14340" max="14340" width="12.42578125" style="59" customWidth="1"/>
    <col min="14341" max="14343" width="13.42578125" style="59" customWidth="1"/>
    <col min="14344" max="14344" width="0.7109375" style="59" customWidth="1"/>
    <col min="14345" max="14345" width="12.85546875" style="59" customWidth="1"/>
    <col min="14346" max="14346" width="14.7109375" style="59" bestFit="1" customWidth="1"/>
    <col min="14347" max="14347" width="15.140625" style="59" bestFit="1" customWidth="1"/>
    <col min="14348" max="14351" width="15.140625" style="59" customWidth="1"/>
    <col min="14352" max="14352" width="12.7109375" style="59" customWidth="1"/>
    <col min="14353" max="14353" width="20" style="59" bestFit="1" customWidth="1"/>
    <col min="14354" max="14356" width="12.42578125" style="59" bestFit="1" customWidth="1"/>
    <col min="14357" max="14357" width="12.28515625" style="59" customWidth="1"/>
    <col min="14358" max="14358" width="13.5703125" style="59" customWidth="1"/>
    <col min="14359" max="14359" width="9.140625" style="59"/>
    <col min="14360" max="14360" width="2.42578125" style="59" customWidth="1"/>
    <col min="14361" max="14361" width="12.42578125" style="59" customWidth="1"/>
    <col min="14362" max="14592" width="9.140625" style="59"/>
    <col min="14593" max="14593" width="7.5703125" style="59" customWidth="1"/>
    <col min="14594" max="14594" width="10.85546875" style="59" customWidth="1"/>
    <col min="14595" max="14595" width="12.5703125" style="59" customWidth="1"/>
    <col min="14596" max="14596" width="12.42578125" style="59" customWidth="1"/>
    <col min="14597" max="14599" width="13.42578125" style="59" customWidth="1"/>
    <col min="14600" max="14600" width="0.7109375" style="59" customWidth="1"/>
    <col min="14601" max="14601" width="12.85546875" style="59" customWidth="1"/>
    <col min="14602" max="14602" width="14.7109375" style="59" bestFit="1" customWidth="1"/>
    <col min="14603" max="14603" width="15.140625" style="59" bestFit="1" customWidth="1"/>
    <col min="14604" max="14607" width="15.140625" style="59" customWidth="1"/>
    <col min="14608" max="14608" width="12.7109375" style="59" customWidth="1"/>
    <col min="14609" max="14609" width="20" style="59" bestFit="1" customWidth="1"/>
    <col min="14610" max="14612" width="12.42578125" style="59" bestFit="1" customWidth="1"/>
    <col min="14613" max="14613" width="12.28515625" style="59" customWidth="1"/>
    <col min="14614" max="14614" width="13.5703125" style="59" customWidth="1"/>
    <col min="14615" max="14615" width="9.140625" style="59"/>
    <col min="14616" max="14616" width="2.42578125" style="59" customWidth="1"/>
    <col min="14617" max="14617" width="12.42578125" style="59" customWidth="1"/>
    <col min="14618" max="14848" width="9.140625" style="59"/>
    <col min="14849" max="14849" width="7.5703125" style="59" customWidth="1"/>
    <col min="14850" max="14850" width="10.85546875" style="59" customWidth="1"/>
    <col min="14851" max="14851" width="12.5703125" style="59" customWidth="1"/>
    <col min="14852" max="14852" width="12.42578125" style="59" customWidth="1"/>
    <col min="14853" max="14855" width="13.42578125" style="59" customWidth="1"/>
    <col min="14856" max="14856" width="0.7109375" style="59" customWidth="1"/>
    <col min="14857" max="14857" width="12.85546875" style="59" customWidth="1"/>
    <col min="14858" max="14858" width="14.7109375" style="59" bestFit="1" customWidth="1"/>
    <col min="14859" max="14859" width="15.140625" style="59" bestFit="1" customWidth="1"/>
    <col min="14860" max="14863" width="15.140625" style="59" customWidth="1"/>
    <col min="14864" max="14864" width="12.7109375" style="59" customWidth="1"/>
    <col min="14865" max="14865" width="20" style="59" bestFit="1" customWidth="1"/>
    <col min="14866" max="14868" width="12.42578125" style="59" bestFit="1" customWidth="1"/>
    <col min="14869" max="14869" width="12.28515625" style="59" customWidth="1"/>
    <col min="14870" max="14870" width="13.5703125" style="59" customWidth="1"/>
    <col min="14871" max="14871" width="9.140625" style="59"/>
    <col min="14872" max="14872" width="2.42578125" style="59" customWidth="1"/>
    <col min="14873" max="14873" width="12.42578125" style="59" customWidth="1"/>
    <col min="14874" max="15104" width="9.140625" style="59"/>
    <col min="15105" max="15105" width="7.5703125" style="59" customWidth="1"/>
    <col min="15106" max="15106" width="10.85546875" style="59" customWidth="1"/>
    <col min="15107" max="15107" width="12.5703125" style="59" customWidth="1"/>
    <col min="15108" max="15108" width="12.42578125" style="59" customWidth="1"/>
    <col min="15109" max="15111" width="13.42578125" style="59" customWidth="1"/>
    <col min="15112" max="15112" width="0.7109375" style="59" customWidth="1"/>
    <col min="15113" max="15113" width="12.85546875" style="59" customWidth="1"/>
    <col min="15114" max="15114" width="14.7109375" style="59" bestFit="1" customWidth="1"/>
    <col min="15115" max="15115" width="15.140625" style="59" bestFit="1" customWidth="1"/>
    <col min="15116" max="15119" width="15.140625" style="59" customWidth="1"/>
    <col min="15120" max="15120" width="12.7109375" style="59" customWidth="1"/>
    <col min="15121" max="15121" width="20" style="59" bestFit="1" customWidth="1"/>
    <col min="15122" max="15124" width="12.42578125" style="59" bestFit="1" customWidth="1"/>
    <col min="15125" max="15125" width="12.28515625" style="59" customWidth="1"/>
    <col min="15126" max="15126" width="13.5703125" style="59" customWidth="1"/>
    <col min="15127" max="15127" width="9.140625" style="59"/>
    <col min="15128" max="15128" width="2.42578125" style="59" customWidth="1"/>
    <col min="15129" max="15129" width="12.42578125" style="59" customWidth="1"/>
    <col min="15130" max="15360" width="9.140625" style="59"/>
    <col min="15361" max="15361" width="7.5703125" style="59" customWidth="1"/>
    <col min="15362" max="15362" width="10.85546875" style="59" customWidth="1"/>
    <col min="15363" max="15363" width="12.5703125" style="59" customWidth="1"/>
    <col min="15364" max="15364" width="12.42578125" style="59" customWidth="1"/>
    <col min="15365" max="15367" width="13.42578125" style="59" customWidth="1"/>
    <col min="15368" max="15368" width="0.7109375" style="59" customWidth="1"/>
    <col min="15369" max="15369" width="12.85546875" style="59" customWidth="1"/>
    <col min="15370" max="15370" width="14.7109375" style="59" bestFit="1" customWidth="1"/>
    <col min="15371" max="15371" width="15.140625" style="59" bestFit="1" customWidth="1"/>
    <col min="15372" max="15375" width="15.140625" style="59" customWidth="1"/>
    <col min="15376" max="15376" width="12.7109375" style="59" customWidth="1"/>
    <col min="15377" max="15377" width="20" style="59" bestFit="1" customWidth="1"/>
    <col min="15378" max="15380" width="12.42578125" style="59" bestFit="1" customWidth="1"/>
    <col min="15381" max="15381" width="12.28515625" style="59" customWidth="1"/>
    <col min="15382" max="15382" width="13.5703125" style="59" customWidth="1"/>
    <col min="15383" max="15383" width="9.140625" style="59"/>
    <col min="15384" max="15384" width="2.42578125" style="59" customWidth="1"/>
    <col min="15385" max="15385" width="12.42578125" style="59" customWidth="1"/>
    <col min="15386" max="15616" width="9.140625" style="59"/>
    <col min="15617" max="15617" width="7.5703125" style="59" customWidth="1"/>
    <col min="15618" max="15618" width="10.85546875" style="59" customWidth="1"/>
    <col min="15619" max="15619" width="12.5703125" style="59" customWidth="1"/>
    <col min="15620" max="15620" width="12.42578125" style="59" customWidth="1"/>
    <col min="15621" max="15623" width="13.42578125" style="59" customWidth="1"/>
    <col min="15624" max="15624" width="0.7109375" style="59" customWidth="1"/>
    <col min="15625" max="15625" width="12.85546875" style="59" customWidth="1"/>
    <col min="15626" max="15626" width="14.7109375" style="59" bestFit="1" customWidth="1"/>
    <col min="15627" max="15627" width="15.140625" style="59" bestFit="1" customWidth="1"/>
    <col min="15628" max="15631" width="15.140625" style="59" customWidth="1"/>
    <col min="15632" max="15632" width="12.7109375" style="59" customWidth="1"/>
    <col min="15633" max="15633" width="20" style="59" bestFit="1" customWidth="1"/>
    <col min="15634" max="15636" width="12.42578125" style="59" bestFit="1" customWidth="1"/>
    <col min="15637" max="15637" width="12.28515625" style="59" customWidth="1"/>
    <col min="15638" max="15638" width="13.5703125" style="59" customWidth="1"/>
    <col min="15639" max="15639" width="9.140625" style="59"/>
    <col min="15640" max="15640" width="2.42578125" style="59" customWidth="1"/>
    <col min="15641" max="15641" width="12.42578125" style="59" customWidth="1"/>
    <col min="15642" max="15872" width="9.140625" style="59"/>
    <col min="15873" max="15873" width="7.5703125" style="59" customWidth="1"/>
    <col min="15874" max="15874" width="10.85546875" style="59" customWidth="1"/>
    <col min="15875" max="15875" width="12.5703125" style="59" customWidth="1"/>
    <col min="15876" max="15876" width="12.42578125" style="59" customWidth="1"/>
    <col min="15877" max="15879" width="13.42578125" style="59" customWidth="1"/>
    <col min="15880" max="15880" width="0.7109375" style="59" customWidth="1"/>
    <col min="15881" max="15881" width="12.85546875" style="59" customWidth="1"/>
    <col min="15882" max="15882" width="14.7109375" style="59" bestFit="1" customWidth="1"/>
    <col min="15883" max="15883" width="15.140625" style="59" bestFit="1" customWidth="1"/>
    <col min="15884" max="15887" width="15.140625" style="59" customWidth="1"/>
    <col min="15888" max="15888" width="12.7109375" style="59" customWidth="1"/>
    <col min="15889" max="15889" width="20" style="59" bestFit="1" customWidth="1"/>
    <col min="15890" max="15892" width="12.42578125" style="59" bestFit="1" customWidth="1"/>
    <col min="15893" max="15893" width="12.28515625" style="59" customWidth="1"/>
    <col min="15894" max="15894" width="13.5703125" style="59" customWidth="1"/>
    <col min="15895" max="15895" width="9.140625" style="59"/>
    <col min="15896" max="15896" width="2.42578125" style="59" customWidth="1"/>
    <col min="15897" max="15897" width="12.42578125" style="59" customWidth="1"/>
    <col min="15898" max="16128" width="9.140625" style="59"/>
    <col min="16129" max="16129" width="7.5703125" style="59" customWidth="1"/>
    <col min="16130" max="16130" width="10.85546875" style="59" customWidth="1"/>
    <col min="16131" max="16131" width="12.5703125" style="59" customWidth="1"/>
    <col min="16132" max="16132" width="12.42578125" style="59" customWidth="1"/>
    <col min="16133" max="16135" width="13.42578125" style="59" customWidth="1"/>
    <col min="16136" max="16136" width="0.7109375" style="59" customWidth="1"/>
    <col min="16137" max="16137" width="12.85546875" style="59" customWidth="1"/>
    <col min="16138" max="16138" width="14.7109375" style="59" bestFit="1" customWidth="1"/>
    <col min="16139" max="16139" width="15.140625" style="59" bestFit="1" customWidth="1"/>
    <col min="16140" max="16143" width="15.140625" style="59" customWidth="1"/>
    <col min="16144" max="16144" width="12.7109375" style="59" customWidth="1"/>
    <col min="16145" max="16145" width="20" style="59" bestFit="1" customWidth="1"/>
    <col min="16146" max="16148" width="12.42578125" style="59" bestFit="1" customWidth="1"/>
    <col min="16149" max="16149" width="12.28515625" style="59" customWidth="1"/>
    <col min="16150" max="16150" width="13.5703125" style="59" customWidth="1"/>
    <col min="16151" max="16151" width="9.140625" style="59"/>
    <col min="16152" max="16152" width="2.42578125" style="59" customWidth="1"/>
    <col min="16153" max="16153" width="12.42578125" style="59" customWidth="1"/>
    <col min="16154" max="16384" width="9.140625" style="59"/>
  </cols>
  <sheetData>
    <row r="1" spans="1:23">
      <c r="A1" s="317"/>
    </row>
    <row r="2" spans="1:23">
      <c r="A2" s="317" t="s">
        <v>553</v>
      </c>
    </row>
    <row r="3" spans="1:23">
      <c r="A3" s="317" t="s">
        <v>554</v>
      </c>
      <c r="B3" s="319"/>
      <c r="C3" s="319"/>
      <c r="D3" s="320"/>
      <c r="E3" s="321"/>
      <c r="F3" s="321"/>
      <c r="G3" s="321"/>
      <c r="H3" s="321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22"/>
    </row>
    <row r="4" spans="1:23"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</row>
    <row r="5" spans="1:23">
      <c r="A5" s="593" t="s">
        <v>580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</row>
    <row r="6" spans="1:23" ht="13.5" thickBot="1">
      <c r="N6" s="318" t="s">
        <v>581</v>
      </c>
    </row>
    <row r="7" spans="1:23" ht="51.75" customHeight="1" thickTop="1">
      <c r="A7" s="595" t="s">
        <v>582</v>
      </c>
      <c r="B7" s="591" t="s">
        <v>583</v>
      </c>
      <c r="C7" s="601" t="s">
        <v>584</v>
      </c>
      <c r="D7" s="597" t="s">
        <v>585</v>
      </c>
      <c r="E7" s="598"/>
      <c r="F7" s="597" t="s">
        <v>586</v>
      </c>
      <c r="G7" s="597"/>
      <c r="H7" s="324"/>
      <c r="I7" s="603" t="s">
        <v>587</v>
      </c>
      <c r="J7" s="597" t="s">
        <v>588</v>
      </c>
      <c r="K7" s="597"/>
      <c r="L7" s="597" t="s">
        <v>589</v>
      </c>
      <c r="M7" s="597"/>
      <c r="N7" s="597" t="s">
        <v>590</v>
      </c>
      <c r="O7" s="597"/>
      <c r="P7" s="597" t="s">
        <v>591</v>
      </c>
      <c r="Q7" s="597"/>
      <c r="R7" s="591" t="s">
        <v>592</v>
      </c>
      <c r="S7" s="591" t="s">
        <v>593</v>
      </c>
      <c r="T7" s="591" t="s">
        <v>594</v>
      </c>
      <c r="U7" s="591" t="s">
        <v>213</v>
      </c>
      <c r="V7" s="599" t="s">
        <v>595</v>
      </c>
    </row>
    <row r="8" spans="1:23" ht="24">
      <c r="A8" s="596"/>
      <c r="B8" s="592"/>
      <c r="C8" s="602"/>
      <c r="D8" s="325" t="s">
        <v>596</v>
      </c>
      <c r="E8" s="326" t="s">
        <v>597</v>
      </c>
      <c r="F8" s="325" t="s">
        <v>596</v>
      </c>
      <c r="G8" s="326" t="s">
        <v>597</v>
      </c>
      <c r="H8" s="327"/>
      <c r="I8" s="604"/>
      <c r="J8" s="325" t="s">
        <v>596</v>
      </c>
      <c r="K8" s="328" t="s">
        <v>597</v>
      </c>
      <c r="L8" s="325" t="s">
        <v>596</v>
      </c>
      <c r="M8" s="328" t="s">
        <v>597</v>
      </c>
      <c r="N8" s="325" t="s">
        <v>596</v>
      </c>
      <c r="O8" s="328" t="s">
        <v>597</v>
      </c>
      <c r="P8" s="325" t="s">
        <v>596</v>
      </c>
      <c r="Q8" s="328" t="s">
        <v>597</v>
      </c>
      <c r="R8" s="592"/>
      <c r="S8" s="592"/>
      <c r="T8" s="592"/>
      <c r="U8" s="592"/>
      <c r="V8" s="600"/>
    </row>
    <row r="9" spans="1:23">
      <c r="A9" s="329" t="s">
        <v>568</v>
      </c>
      <c r="B9" s="330">
        <v>0</v>
      </c>
      <c r="C9" s="330">
        <v>0</v>
      </c>
      <c r="D9" s="330">
        <v>0</v>
      </c>
      <c r="E9" s="330">
        <f>D9*0.2</f>
        <v>0</v>
      </c>
      <c r="F9" s="330">
        <v>0</v>
      </c>
      <c r="G9" s="331">
        <f>F9*0.1</f>
        <v>0</v>
      </c>
      <c r="H9" s="332">
        <v>0</v>
      </c>
      <c r="I9" s="333">
        <v>0</v>
      </c>
      <c r="J9" s="330">
        <v>0</v>
      </c>
      <c r="K9" s="330">
        <f>J9*0.2</f>
        <v>0</v>
      </c>
      <c r="L9" s="330"/>
      <c r="M9" s="330">
        <f>L9*0.1</f>
        <v>0</v>
      </c>
      <c r="N9" s="330">
        <v>4413874</v>
      </c>
      <c r="O9" s="330">
        <f>N9*0.2</f>
        <v>882774.8</v>
      </c>
      <c r="P9" s="330">
        <v>0</v>
      </c>
      <c r="Q9" s="330">
        <f>P9*0.1</f>
        <v>0</v>
      </c>
      <c r="R9" s="330">
        <f t="shared" ref="R9:R17" si="0">+K9+M9+O9+Q9</f>
        <v>882774.8</v>
      </c>
      <c r="S9" s="330">
        <v>1397420</v>
      </c>
      <c r="T9" s="334">
        <f>IF((R9+S9-G9-E9)&gt;0,R9+S9-G9-E9,0)</f>
        <v>2280194.7999999998</v>
      </c>
      <c r="U9" s="335">
        <v>0</v>
      </c>
      <c r="V9" s="336">
        <f>IF((T9+U9-I9-G9)&lt;0,T9+U9-I9-G9,0)</f>
        <v>0</v>
      </c>
      <c r="W9" s="337"/>
    </row>
    <row r="10" spans="1:23">
      <c r="A10" s="338" t="s">
        <v>569</v>
      </c>
      <c r="B10" s="330">
        <v>0</v>
      </c>
      <c r="C10" s="339">
        <v>0</v>
      </c>
      <c r="D10" s="339">
        <v>0</v>
      </c>
      <c r="E10" s="330">
        <f t="shared" ref="E10:E15" si="1">D10*0.2</f>
        <v>0</v>
      </c>
      <c r="F10" s="339">
        <v>0</v>
      </c>
      <c r="G10" s="331">
        <f t="shared" ref="G10:G16" si="2">F10*0.1</f>
        <v>0</v>
      </c>
      <c r="H10" s="332"/>
      <c r="I10" s="340">
        <v>171917</v>
      </c>
      <c r="J10" s="341">
        <v>0</v>
      </c>
      <c r="K10" s="330">
        <f t="shared" ref="K10:K16" si="3">J10*0.2</f>
        <v>0</v>
      </c>
      <c r="L10" s="330"/>
      <c r="M10" s="330">
        <f t="shared" ref="M10:M17" si="4">L10*0.1</f>
        <v>0</v>
      </c>
      <c r="N10" s="330">
        <v>163682</v>
      </c>
      <c r="O10" s="330">
        <f t="shared" ref="O10:O20" si="5">N10*0.2</f>
        <v>32736.400000000001</v>
      </c>
      <c r="P10" s="341">
        <v>0</v>
      </c>
      <c r="Q10" s="330">
        <f t="shared" ref="Q10:Q20" si="6">P10*0.1</f>
        <v>0</v>
      </c>
      <c r="R10" s="330">
        <f t="shared" si="0"/>
        <v>32736.400000000001</v>
      </c>
      <c r="S10" s="342">
        <v>4478659</v>
      </c>
      <c r="T10" s="334">
        <f>IF((R10+S10-G10-E10)&gt;0,R10+S10-G10-E10,0)</f>
        <v>4511395.4000000004</v>
      </c>
      <c r="U10" s="335">
        <v>0</v>
      </c>
      <c r="V10" s="343">
        <f t="shared" ref="V10:V20" si="7">IF((T10+U10-I10-G10)&lt;0,T10+U10-I10-G10,0)</f>
        <v>0</v>
      </c>
      <c r="W10" s="337"/>
    </row>
    <row r="11" spans="1:23">
      <c r="A11" s="338" t="s">
        <v>570</v>
      </c>
      <c r="B11" s="330">
        <v>0</v>
      </c>
      <c r="C11" s="339">
        <v>0</v>
      </c>
      <c r="D11" s="339">
        <v>0</v>
      </c>
      <c r="E11" s="330">
        <f t="shared" si="1"/>
        <v>0</v>
      </c>
      <c r="F11" s="339">
        <v>0</v>
      </c>
      <c r="G11" s="331">
        <f t="shared" si="2"/>
        <v>0</v>
      </c>
      <c r="H11" s="332">
        <v>0</v>
      </c>
      <c r="I11" s="340">
        <v>0</v>
      </c>
      <c r="J11" s="341">
        <v>0</v>
      </c>
      <c r="K11" s="330">
        <f t="shared" si="3"/>
        <v>0</v>
      </c>
      <c r="L11" s="330">
        <v>0</v>
      </c>
      <c r="M11" s="330">
        <f t="shared" si="4"/>
        <v>0</v>
      </c>
      <c r="N11" s="330">
        <v>298540</v>
      </c>
      <c r="O11" s="330">
        <v>59708</v>
      </c>
      <c r="P11" s="341">
        <v>0</v>
      </c>
      <c r="Q11" s="330">
        <f t="shared" si="6"/>
        <v>0</v>
      </c>
      <c r="R11" s="330">
        <f>+K11+M11+O11+Q11</f>
        <v>59708</v>
      </c>
      <c r="S11" s="341">
        <f>+T10</f>
        <v>4511395.4000000004</v>
      </c>
      <c r="T11" s="334">
        <f>IF((R11+S11-G11-E11)&gt;0,R11+S11-G11-E11,0)</f>
        <v>4571103.4000000004</v>
      </c>
      <c r="U11" s="335"/>
      <c r="V11" s="343">
        <f>IF((T11+U11-I11-G11)&lt;0,T11+U11-I11-G11,0)</f>
        <v>0</v>
      </c>
      <c r="W11" s="337"/>
    </row>
    <row r="12" spans="1:23">
      <c r="A12" s="338" t="s">
        <v>571</v>
      </c>
      <c r="B12" s="330">
        <v>0</v>
      </c>
      <c r="C12" s="339">
        <v>0</v>
      </c>
      <c r="D12" s="339">
        <v>0</v>
      </c>
      <c r="E12" s="330">
        <f t="shared" si="1"/>
        <v>0</v>
      </c>
      <c r="F12" s="339">
        <v>0</v>
      </c>
      <c r="G12" s="331">
        <f t="shared" si="2"/>
        <v>0</v>
      </c>
      <c r="H12" s="332"/>
      <c r="I12" s="340">
        <v>0</v>
      </c>
      <c r="J12" s="341">
        <v>0</v>
      </c>
      <c r="K12" s="330">
        <f t="shared" si="3"/>
        <v>0</v>
      </c>
      <c r="L12" s="330"/>
      <c r="M12" s="330">
        <f t="shared" si="4"/>
        <v>0</v>
      </c>
      <c r="N12" s="330">
        <v>0</v>
      </c>
      <c r="O12" s="330">
        <f t="shared" si="5"/>
        <v>0</v>
      </c>
      <c r="P12" s="341">
        <v>0</v>
      </c>
      <c r="Q12" s="330">
        <f t="shared" si="6"/>
        <v>0</v>
      </c>
      <c r="R12" s="330">
        <f>+K12+M12+O12+Q12</f>
        <v>0</v>
      </c>
      <c r="S12" s="341">
        <f>T11</f>
        <v>4571103.4000000004</v>
      </c>
      <c r="T12" s="334">
        <f>IF((R12+S12-G12-E12)&gt;0,R12+S12-G12-E12,0)</f>
        <v>4571103.4000000004</v>
      </c>
      <c r="U12" s="335"/>
      <c r="V12" s="343">
        <f>IF((T12+U12-I12-G12)&lt;0,T12+U12-I12-G12,0)</f>
        <v>0</v>
      </c>
      <c r="W12" s="337"/>
    </row>
    <row r="13" spans="1:23">
      <c r="A13" s="338" t="s">
        <v>572</v>
      </c>
      <c r="B13" s="330">
        <v>0</v>
      </c>
      <c r="C13" s="339">
        <v>0</v>
      </c>
      <c r="D13" s="339">
        <v>0</v>
      </c>
      <c r="E13" s="330">
        <f t="shared" si="1"/>
        <v>0</v>
      </c>
      <c r="F13" s="339">
        <v>0</v>
      </c>
      <c r="G13" s="331">
        <f t="shared" si="2"/>
        <v>0</v>
      </c>
      <c r="H13" s="332">
        <v>0</v>
      </c>
      <c r="I13" s="340">
        <v>0</v>
      </c>
      <c r="J13" s="341">
        <v>0</v>
      </c>
      <c r="K13" s="330">
        <f t="shared" si="3"/>
        <v>0</v>
      </c>
      <c r="L13" s="330"/>
      <c r="M13" s="330">
        <f t="shared" si="4"/>
        <v>0</v>
      </c>
      <c r="N13" s="330">
        <v>11066274</v>
      </c>
      <c r="O13" s="330">
        <f t="shared" si="5"/>
        <v>2213254.8000000003</v>
      </c>
      <c r="P13" s="341">
        <v>0</v>
      </c>
      <c r="Q13" s="330">
        <f t="shared" si="6"/>
        <v>0</v>
      </c>
      <c r="R13" s="330">
        <f t="shared" si="0"/>
        <v>2213254.8000000003</v>
      </c>
      <c r="S13" s="341">
        <f>T12</f>
        <v>4571103.4000000004</v>
      </c>
      <c r="T13" s="334">
        <f t="shared" ref="T13:T20" si="8">IF((R13+S13-G13-E13)&gt;0,R13+S13-G13-E13,0)</f>
        <v>6784358.2000000011</v>
      </c>
      <c r="U13" s="335"/>
      <c r="V13" s="343">
        <f>IF((T13+U13-I13-G13)&lt;0,T13+U13-I13-G13,0)</f>
        <v>0</v>
      </c>
      <c r="W13" s="337"/>
    </row>
    <row r="14" spans="1:23">
      <c r="A14" s="338" t="s">
        <v>573</v>
      </c>
      <c r="B14" s="339">
        <v>0</v>
      </c>
      <c r="C14" s="339">
        <v>0</v>
      </c>
      <c r="D14" s="339">
        <v>0</v>
      </c>
      <c r="E14" s="330">
        <f t="shared" si="1"/>
        <v>0</v>
      </c>
      <c r="F14" s="339">
        <v>0</v>
      </c>
      <c r="G14" s="331">
        <f t="shared" si="2"/>
        <v>0</v>
      </c>
      <c r="H14" s="332">
        <v>0</v>
      </c>
      <c r="I14" s="340">
        <v>0</v>
      </c>
      <c r="J14" s="341">
        <v>0</v>
      </c>
      <c r="K14" s="330">
        <f t="shared" si="3"/>
        <v>0</v>
      </c>
      <c r="L14" s="330"/>
      <c r="M14" s="330">
        <f t="shared" si="4"/>
        <v>0</v>
      </c>
      <c r="N14" s="330">
        <v>8403317</v>
      </c>
      <c r="O14" s="330">
        <f t="shared" si="5"/>
        <v>1680663.4000000001</v>
      </c>
      <c r="P14" s="341">
        <v>0</v>
      </c>
      <c r="Q14" s="330">
        <f t="shared" si="6"/>
        <v>0</v>
      </c>
      <c r="R14" s="330">
        <f t="shared" si="0"/>
        <v>1680663.4000000001</v>
      </c>
      <c r="S14" s="341">
        <f t="shared" ref="S14:S19" si="9">T13</f>
        <v>6784358.2000000011</v>
      </c>
      <c r="T14" s="334">
        <f t="shared" si="8"/>
        <v>8465021.6000000015</v>
      </c>
      <c r="U14" s="335"/>
      <c r="V14" s="343">
        <f>IF((T14+U14-I14-G14)&lt;0,T14+U14-I14-G14,0)</f>
        <v>0</v>
      </c>
      <c r="W14" s="337"/>
    </row>
    <row r="15" spans="1:23">
      <c r="A15" s="338" t="s">
        <v>574</v>
      </c>
      <c r="B15" s="339">
        <v>0</v>
      </c>
      <c r="C15" s="339">
        <v>0</v>
      </c>
      <c r="D15" s="339">
        <v>0</v>
      </c>
      <c r="E15" s="330">
        <f t="shared" si="1"/>
        <v>0</v>
      </c>
      <c r="F15" s="339">
        <v>0</v>
      </c>
      <c r="G15" s="331">
        <f t="shared" si="2"/>
        <v>0</v>
      </c>
      <c r="H15" s="332"/>
      <c r="I15" s="340">
        <v>0</v>
      </c>
      <c r="J15" s="341">
        <v>0</v>
      </c>
      <c r="K15" s="330">
        <f t="shared" si="3"/>
        <v>0</v>
      </c>
      <c r="L15" s="330"/>
      <c r="M15" s="330">
        <f t="shared" si="4"/>
        <v>0</v>
      </c>
      <c r="N15" s="330">
        <v>3130251</v>
      </c>
      <c r="O15" s="330">
        <f t="shared" si="5"/>
        <v>626050.20000000007</v>
      </c>
      <c r="P15" s="341">
        <v>0</v>
      </c>
      <c r="Q15" s="330">
        <f t="shared" si="6"/>
        <v>0</v>
      </c>
      <c r="R15" s="330">
        <f t="shared" si="0"/>
        <v>626050.20000000007</v>
      </c>
      <c r="S15" s="341">
        <f t="shared" si="9"/>
        <v>8465021.6000000015</v>
      </c>
      <c r="T15" s="334">
        <f t="shared" si="8"/>
        <v>9091071.8000000007</v>
      </c>
      <c r="U15" s="335"/>
      <c r="V15" s="343">
        <f t="shared" si="7"/>
        <v>0</v>
      </c>
      <c r="W15" s="337"/>
    </row>
    <row r="16" spans="1:23">
      <c r="A16" s="338" t="s">
        <v>575</v>
      </c>
      <c r="B16" s="339">
        <v>0</v>
      </c>
      <c r="C16" s="339">
        <v>0</v>
      </c>
      <c r="D16" s="339">
        <v>0</v>
      </c>
      <c r="E16" s="330">
        <v>0</v>
      </c>
      <c r="F16" s="339">
        <v>0</v>
      </c>
      <c r="G16" s="331">
        <f t="shared" si="2"/>
        <v>0</v>
      </c>
      <c r="H16" s="332"/>
      <c r="I16" s="340">
        <v>0</v>
      </c>
      <c r="J16" s="341">
        <v>0</v>
      </c>
      <c r="K16" s="330">
        <f t="shared" si="3"/>
        <v>0</v>
      </c>
      <c r="L16" s="330"/>
      <c r="M16" s="330">
        <f t="shared" si="4"/>
        <v>0</v>
      </c>
      <c r="N16" s="330">
        <v>6332456</v>
      </c>
      <c r="O16" s="330">
        <f t="shared" si="5"/>
        <v>1266491.2000000002</v>
      </c>
      <c r="P16" s="341">
        <v>0</v>
      </c>
      <c r="Q16" s="330">
        <f t="shared" si="6"/>
        <v>0</v>
      </c>
      <c r="R16" s="330">
        <f t="shared" si="0"/>
        <v>1266491.2000000002</v>
      </c>
      <c r="S16" s="341">
        <f t="shared" si="9"/>
        <v>9091071.8000000007</v>
      </c>
      <c r="T16" s="334">
        <f t="shared" si="8"/>
        <v>10357563</v>
      </c>
      <c r="U16" s="335"/>
      <c r="V16" s="343">
        <f t="shared" si="7"/>
        <v>0</v>
      </c>
      <c r="W16" s="337"/>
    </row>
    <row r="17" spans="1:23">
      <c r="A17" s="338" t="s">
        <v>598</v>
      </c>
      <c r="B17" s="339">
        <v>0</v>
      </c>
      <c r="C17" s="339">
        <v>0</v>
      </c>
      <c r="D17" s="339">
        <v>0</v>
      </c>
      <c r="E17" s="330">
        <v>0</v>
      </c>
      <c r="F17" s="339">
        <v>0</v>
      </c>
      <c r="G17" s="331">
        <v>0</v>
      </c>
      <c r="H17" s="332">
        <v>0</v>
      </c>
      <c r="I17" s="340">
        <v>0</v>
      </c>
      <c r="J17" s="341">
        <v>0</v>
      </c>
      <c r="K17" s="330">
        <v>0</v>
      </c>
      <c r="L17" s="330"/>
      <c r="M17" s="330">
        <f t="shared" si="4"/>
        <v>0</v>
      </c>
      <c r="N17" s="330">
        <v>3182697</v>
      </c>
      <c r="O17" s="330">
        <f t="shared" si="5"/>
        <v>636539.4</v>
      </c>
      <c r="P17" s="341">
        <v>0</v>
      </c>
      <c r="Q17" s="330">
        <f t="shared" si="6"/>
        <v>0</v>
      </c>
      <c r="R17" s="330">
        <f t="shared" si="0"/>
        <v>636539.4</v>
      </c>
      <c r="S17" s="341">
        <f>T16</f>
        <v>10357563</v>
      </c>
      <c r="T17" s="334">
        <f t="shared" si="8"/>
        <v>10994102.4</v>
      </c>
      <c r="U17" s="335"/>
      <c r="V17" s="343">
        <f t="shared" si="7"/>
        <v>0</v>
      </c>
      <c r="W17" s="337"/>
    </row>
    <row r="18" spans="1:23">
      <c r="A18" s="344" t="s">
        <v>577</v>
      </c>
      <c r="B18" s="342">
        <v>0</v>
      </c>
      <c r="C18" s="342">
        <v>0</v>
      </c>
      <c r="D18" s="342">
        <v>0</v>
      </c>
      <c r="E18" s="345">
        <v>0</v>
      </c>
      <c r="F18" s="342">
        <v>0</v>
      </c>
      <c r="G18" s="346">
        <v>0</v>
      </c>
      <c r="H18" s="347">
        <v>0</v>
      </c>
      <c r="I18" s="348">
        <v>0</v>
      </c>
      <c r="J18" s="342">
        <v>0</v>
      </c>
      <c r="K18" s="345">
        <v>0</v>
      </c>
      <c r="L18" s="345">
        <v>0</v>
      </c>
      <c r="M18" s="345">
        <v>0</v>
      </c>
      <c r="N18" s="345">
        <v>717754</v>
      </c>
      <c r="O18" s="345">
        <f t="shared" si="5"/>
        <v>143550.80000000002</v>
      </c>
      <c r="P18" s="342">
        <v>0</v>
      </c>
      <c r="Q18" s="345">
        <f t="shared" si="6"/>
        <v>0</v>
      </c>
      <c r="R18" s="345">
        <f>+K18+M18+O18+Q18</f>
        <v>143550.80000000002</v>
      </c>
      <c r="S18" s="342">
        <f t="shared" si="9"/>
        <v>10994102.4</v>
      </c>
      <c r="T18" s="349">
        <f t="shared" si="8"/>
        <v>11137653.200000001</v>
      </c>
      <c r="U18" s="350"/>
      <c r="V18" s="351">
        <f t="shared" si="7"/>
        <v>0</v>
      </c>
      <c r="W18" s="337"/>
    </row>
    <row r="19" spans="1:23">
      <c r="A19" s="352" t="s">
        <v>599</v>
      </c>
      <c r="B19" s="339">
        <v>0</v>
      </c>
      <c r="C19" s="339">
        <v>0</v>
      </c>
      <c r="D19" s="339">
        <v>0</v>
      </c>
      <c r="E19" s="330">
        <v>0</v>
      </c>
      <c r="F19" s="339">
        <v>0</v>
      </c>
      <c r="G19" s="331">
        <v>0</v>
      </c>
      <c r="H19" s="353">
        <v>0</v>
      </c>
      <c r="I19" s="340">
        <v>0</v>
      </c>
      <c r="J19" s="341">
        <v>0</v>
      </c>
      <c r="K19" s="330">
        <v>0</v>
      </c>
      <c r="L19" s="330">
        <v>0</v>
      </c>
      <c r="M19" s="330">
        <v>0</v>
      </c>
      <c r="N19" s="330">
        <v>11281796</v>
      </c>
      <c r="O19" s="330">
        <f t="shared" si="5"/>
        <v>2256359.2000000002</v>
      </c>
      <c r="P19" s="341">
        <v>0</v>
      </c>
      <c r="Q19" s="330">
        <f t="shared" si="6"/>
        <v>0</v>
      </c>
      <c r="R19" s="330">
        <f>+K19+M19+O19+Q19</f>
        <v>2256359.2000000002</v>
      </c>
      <c r="S19" s="341">
        <f t="shared" si="9"/>
        <v>11137653.200000001</v>
      </c>
      <c r="T19" s="334">
        <f t="shared" si="8"/>
        <v>13394012.400000002</v>
      </c>
      <c r="U19" s="335"/>
      <c r="V19" s="343">
        <f t="shared" si="7"/>
        <v>0</v>
      </c>
      <c r="W19" s="337"/>
    </row>
    <row r="20" spans="1:23" s="358" customFormat="1">
      <c r="A20" s="354" t="s">
        <v>579</v>
      </c>
      <c r="B20" s="339">
        <v>0</v>
      </c>
      <c r="C20" s="339">
        <v>0</v>
      </c>
      <c r="D20" s="339">
        <v>19754688</v>
      </c>
      <c r="E20" s="330">
        <f>D20*0.2</f>
        <v>3950937.6</v>
      </c>
      <c r="F20" s="339">
        <v>0</v>
      </c>
      <c r="G20" s="355">
        <v>0</v>
      </c>
      <c r="H20" s="356">
        <v>0</v>
      </c>
      <c r="I20" s="340">
        <v>0</v>
      </c>
      <c r="J20" s="341">
        <v>0</v>
      </c>
      <c r="K20" s="330">
        <v>0</v>
      </c>
      <c r="L20" s="330">
        <v>0</v>
      </c>
      <c r="M20" s="330">
        <v>0</v>
      </c>
      <c r="N20" s="330">
        <v>19901405</v>
      </c>
      <c r="O20" s="330">
        <f t="shared" si="5"/>
        <v>3980281</v>
      </c>
      <c r="P20" s="341">
        <v>0</v>
      </c>
      <c r="Q20" s="330">
        <f t="shared" si="6"/>
        <v>0</v>
      </c>
      <c r="R20" s="330">
        <f>+K20+M20+O20+Q20</f>
        <v>3980281</v>
      </c>
      <c r="S20" s="341">
        <f>T19</f>
        <v>13394012.400000002</v>
      </c>
      <c r="T20" s="334">
        <f t="shared" si="8"/>
        <v>13423355.800000003</v>
      </c>
      <c r="U20" s="335"/>
      <c r="V20" s="343">
        <f t="shared" si="7"/>
        <v>0</v>
      </c>
      <c r="W20" s="357"/>
    </row>
    <row r="21" spans="1:23" ht="13.5" thickBot="1">
      <c r="A21" s="359" t="s">
        <v>43</v>
      </c>
      <c r="B21" s="360">
        <f t="shared" ref="B21:G21" si="10">SUM(B9:B20)</f>
        <v>0</v>
      </c>
      <c r="C21" s="360">
        <f t="shared" si="10"/>
        <v>0</v>
      </c>
      <c r="D21" s="360">
        <f t="shared" si="10"/>
        <v>19754688</v>
      </c>
      <c r="E21" s="360">
        <f t="shared" si="10"/>
        <v>3950937.6</v>
      </c>
      <c r="F21" s="360">
        <f t="shared" si="10"/>
        <v>0</v>
      </c>
      <c r="G21" s="360">
        <f t="shared" si="10"/>
        <v>0</v>
      </c>
      <c r="H21" s="361"/>
      <c r="I21" s="362">
        <f>SUM(I9:I20)</f>
        <v>171917</v>
      </c>
      <c r="J21" s="360">
        <f>SUM(J9:J20)</f>
        <v>0</v>
      </c>
      <c r="K21" s="360">
        <f t="shared" ref="K21:U21" si="11">SUM(K9:K20)</f>
        <v>0</v>
      </c>
      <c r="L21" s="360">
        <f t="shared" si="11"/>
        <v>0</v>
      </c>
      <c r="M21" s="360">
        <f t="shared" si="11"/>
        <v>0</v>
      </c>
      <c r="N21" s="360">
        <f>SUM(N9:N20)</f>
        <v>68892046</v>
      </c>
      <c r="O21" s="360">
        <f>SUM(O9:O20)</f>
        <v>13778409.200000001</v>
      </c>
      <c r="P21" s="360">
        <f t="shared" si="11"/>
        <v>0</v>
      </c>
      <c r="Q21" s="360">
        <f t="shared" si="11"/>
        <v>0</v>
      </c>
      <c r="R21" s="360">
        <f t="shared" si="11"/>
        <v>13778409.200000001</v>
      </c>
      <c r="S21" s="360">
        <f t="shared" si="11"/>
        <v>89753463.800000012</v>
      </c>
      <c r="T21" s="360">
        <f t="shared" si="11"/>
        <v>99580935.400000006</v>
      </c>
      <c r="U21" s="360">
        <f t="shared" si="11"/>
        <v>0</v>
      </c>
      <c r="V21" s="363"/>
      <c r="W21" s="364"/>
    </row>
    <row r="22" spans="1:23" ht="13.5" thickTop="1">
      <c r="B22" s="319"/>
      <c r="C22" s="319"/>
      <c r="D22" s="319"/>
      <c r="E22" s="365"/>
      <c r="F22" s="365"/>
      <c r="G22" s="365"/>
      <c r="H22" s="365"/>
      <c r="I22" s="366"/>
      <c r="J22" s="367"/>
      <c r="K22" s="319"/>
      <c r="L22" s="319"/>
      <c r="M22" s="319"/>
      <c r="N22" s="319"/>
      <c r="O22" s="319"/>
      <c r="P22" s="368"/>
      <c r="Q22" s="368"/>
      <c r="R22" s="319"/>
      <c r="S22" s="319"/>
      <c r="T22" s="319"/>
      <c r="U22" s="319"/>
      <c r="V22" s="319"/>
    </row>
    <row r="23" spans="1:23">
      <c r="I23" s="369"/>
      <c r="Q23" s="323"/>
      <c r="S23" s="370"/>
    </row>
    <row r="24" spans="1:23">
      <c r="H24" s="369"/>
      <c r="N24" s="318" t="s">
        <v>291</v>
      </c>
      <c r="O24" s="318" t="s">
        <v>291</v>
      </c>
      <c r="Q24" s="371"/>
      <c r="R24" s="370"/>
    </row>
    <row r="25" spans="1:23">
      <c r="P25" s="370"/>
      <c r="R25" s="370"/>
    </row>
    <row r="26" spans="1:23" ht="13.5" thickBot="1">
      <c r="O26" s="318" t="s">
        <v>600</v>
      </c>
      <c r="S26" s="370"/>
    </row>
    <row r="27" spans="1:23" ht="51.75" customHeight="1" thickTop="1">
      <c r="A27" s="595" t="s">
        <v>582</v>
      </c>
      <c r="B27" s="591" t="s">
        <v>583</v>
      </c>
      <c r="C27" s="601" t="s">
        <v>584</v>
      </c>
      <c r="D27" s="597" t="s">
        <v>585</v>
      </c>
      <c r="E27" s="598"/>
      <c r="F27" s="597" t="s">
        <v>586</v>
      </c>
      <c r="G27" s="597"/>
      <c r="H27" s="324"/>
      <c r="I27" s="603" t="s">
        <v>587</v>
      </c>
      <c r="J27" s="597" t="s">
        <v>588</v>
      </c>
      <c r="K27" s="597"/>
      <c r="L27" s="597" t="s">
        <v>589</v>
      </c>
      <c r="M27" s="597"/>
      <c r="N27" s="597" t="s">
        <v>590</v>
      </c>
      <c r="O27" s="597"/>
      <c r="P27" s="597" t="s">
        <v>591</v>
      </c>
      <c r="Q27" s="597"/>
      <c r="R27" s="591" t="s">
        <v>592</v>
      </c>
      <c r="S27" s="591" t="s">
        <v>593</v>
      </c>
      <c r="T27" s="591" t="s">
        <v>594</v>
      </c>
      <c r="U27" s="591" t="s">
        <v>213</v>
      </c>
      <c r="V27" s="599" t="s">
        <v>595</v>
      </c>
    </row>
    <row r="28" spans="1:23" ht="24">
      <c r="A28" s="596"/>
      <c r="B28" s="592"/>
      <c r="C28" s="602"/>
      <c r="D28" s="325" t="s">
        <v>596</v>
      </c>
      <c r="E28" s="326" t="s">
        <v>597</v>
      </c>
      <c r="F28" s="325" t="s">
        <v>596</v>
      </c>
      <c r="G28" s="326" t="s">
        <v>597</v>
      </c>
      <c r="H28" s="327"/>
      <c r="I28" s="604"/>
      <c r="J28" s="325" t="s">
        <v>596</v>
      </c>
      <c r="K28" s="328" t="s">
        <v>597</v>
      </c>
      <c r="L28" s="325" t="s">
        <v>596</v>
      </c>
      <c r="M28" s="328" t="s">
        <v>597</v>
      </c>
      <c r="N28" s="325" t="s">
        <v>596</v>
      </c>
      <c r="O28" s="328" t="s">
        <v>597</v>
      </c>
      <c r="P28" s="325" t="s">
        <v>596</v>
      </c>
      <c r="Q28" s="328" t="s">
        <v>597</v>
      </c>
      <c r="R28" s="592"/>
      <c r="S28" s="592"/>
      <c r="T28" s="592"/>
      <c r="U28" s="592"/>
      <c r="V28" s="600"/>
    </row>
    <row r="29" spans="1:23">
      <c r="A29" s="329" t="s">
        <v>568</v>
      </c>
      <c r="B29" s="330">
        <v>0</v>
      </c>
      <c r="C29" s="330">
        <v>0</v>
      </c>
      <c r="D29" s="330">
        <v>0</v>
      </c>
      <c r="E29" s="330">
        <f>D29*0.2</f>
        <v>0</v>
      </c>
      <c r="F29" s="330">
        <v>0</v>
      </c>
      <c r="G29" s="331">
        <f>F29*0.1</f>
        <v>0</v>
      </c>
      <c r="H29" s="332">
        <v>0</v>
      </c>
      <c r="I29" s="333">
        <v>0</v>
      </c>
      <c r="J29" s="330">
        <v>0</v>
      </c>
      <c r="K29" s="330">
        <f>J29*0.2</f>
        <v>0</v>
      </c>
      <c r="L29" s="330"/>
      <c r="M29" s="330">
        <f>L29*0.1</f>
        <v>0</v>
      </c>
      <c r="N29" s="330">
        <v>4413874</v>
      </c>
      <c r="O29" s="330">
        <f>N29*0.2</f>
        <v>882774.8</v>
      </c>
      <c r="P29" s="330">
        <v>0</v>
      </c>
      <c r="Q29" s="330">
        <f>P29*0.1</f>
        <v>0</v>
      </c>
      <c r="R29" s="330">
        <f t="shared" ref="R29:R40" si="12">+K29+M29+O29+Q29</f>
        <v>882774.8</v>
      </c>
      <c r="S29" s="330">
        <v>1397420</v>
      </c>
      <c r="T29" s="334">
        <f>IF((R29+S29-G29-E29)&gt;0,R29+S29-G29-E29,0)</f>
        <v>2280194.7999999998</v>
      </c>
      <c r="U29" s="335">
        <v>0</v>
      </c>
      <c r="V29" s="336">
        <f t="shared" ref="V29:V40" si="13">IF((T29+U29-I29-G29)&lt;0,T29+U29-I29-G29,0)</f>
        <v>0</v>
      </c>
      <c r="W29" s="337"/>
    </row>
    <row r="30" spans="1:23">
      <c r="A30" s="338" t="s">
        <v>569</v>
      </c>
      <c r="B30" s="330">
        <v>0</v>
      </c>
      <c r="C30" s="339">
        <v>0</v>
      </c>
      <c r="D30" s="339">
        <v>0</v>
      </c>
      <c r="E30" s="330">
        <f t="shared" ref="E30:E35" si="14">D30*0.2</f>
        <v>0</v>
      </c>
      <c r="F30" s="339">
        <v>0</v>
      </c>
      <c r="G30" s="331">
        <f t="shared" ref="G30:G36" si="15">F30*0.1</f>
        <v>0</v>
      </c>
      <c r="H30" s="332"/>
      <c r="I30" s="340">
        <v>171917</v>
      </c>
      <c r="J30" s="341">
        <v>0</v>
      </c>
      <c r="K30" s="330">
        <f t="shared" ref="K30:K36" si="16">J30*0.2</f>
        <v>0</v>
      </c>
      <c r="L30" s="330"/>
      <c r="M30" s="330">
        <f t="shared" ref="M30:M37" si="17">L30*0.1</f>
        <v>0</v>
      </c>
      <c r="N30" s="330">
        <v>163682</v>
      </c>
      <c r="O30" s="330">
        <f>N30*0.2</f>
        <v>32736.400000000001</v>
      </c>
      <c r="P30" s="341">
        <v>0</v>
      </c>
      <c r="Q30" s="330">
        <f t="shared" ref="Q30:Q40" si="18">P30*0.1</f>
        <v>0</v>
      </c>
      <c r="R30" s="330">
        <f t="shared" si="12"/>
        <v>32736.400000000001</v>
      </c>
      <c r="S30" s="342">
        <f>T29</f>
        <v>2280194.7999999998</v>
      </c>
      <c r="T30" s="334">
        <f>IF((R30+S30-G30-E30)&gt;0,R30+S30-G30-E30,0)</f>
        <v>2312931.1999999997</v>
      </c>
      <c r="U30" s="335">
        <v>0</v>
      </c>
      <c r="V30" s="343">
        <f t="shared" si="13"/>
        <v>0</v>
      </c>
      <c r="W30" s="337"/>
    </row>
    <row r="31" spans="1:23">
      <c r="A31" s="338" t="s">
        <v>570</v>
      </c>
      <c r="B31" s="330">
        <v>0</v>
      </c>
      <c r="C31" s="339">
        <v>0</v>
      </c>
      <c r="D31" s="339">
        <v>0</v>
      </c>
      <c r="E31" s="330">
        <f t="shared" si="14"/>
        <v>0</v>
      </c>
      <c r="F31" s="339">
        <v>0</v>
      </c>
      <c r="G31" s="331">
        <f t="shared" si="15"/>
        <v>0</v>
      </c>
      <c r="H31" s="332">
        <v>0</v>
      </c>
      <c r="I31" s="340">
        <v>0</v>
      </c>
      <c r="J31" s="341">
        <v>0</v>
      </c>
      <c r="K31" s="330">
        <f t="shared" si="16"/>
        <v>0</v>
      </c>
      <c r="L31" s="330">
        <v>0</v>
      </c>
      <c r="M31" s="330">
        <f t="shared" si="17"/>
        <v>0</v>
      </c>
      <c r="N31" s="330">
        <v>4841445</v>
      </c>
      <c r="O31" s="330">
        <f>0.2*N31</f>
        <v>968289</v>
      </c>
      <c r="P31" s="341">
        <v>0</v>
      </c>
      <c r="Q31" s="330">
        <f t="shared" si="18"/>
        <v>0</v>
      </c>
      <c r="R31" s="330">
        <f t="shared" si="12"/>
        <v>968289</v>
      </c>
      <c r="S31" s="341">
        <f>+T30</f>
        <v>2312931.1999999997</v>
      </c>
      <c r="T31" s="372">
        <f>IF((R31+S31-G31-E31)&gt;0,R31+S31-G31-E31,0)</f>
        <v>3281220.1999999997</v>
      </c>
      <c r="U31" s="335"/>
      <c r="V31" s="343">
        <f t="shared" si="13"/>
        <v>0</v>
      </c>
      <c r="W31" s="337"/>
    </row>
    <row r="32" spans="1:23">
      <c r="A32" s="338" t="s">
        <v>571</v>
      </c>
      <c r="B32" s="330">
        <v>0</v>
      </c>
      <c r="C32" s="339">
        <v>0</v>
      </c>
      <c r="D32" s="339">
        <v>0</v>
      </c>
      <c r="E32" s="330">
        <f t="shared" si="14"/>
        <v>0</v>
      </c>
      <c r="F32" s="339">
        <v>0</v>
      </c>
      <c r="G32" s="331">
        <f t="shared" si="15"/>
        <v>0</v>
      </c>
      <c r="H32" s="332"/>
      <c r="I32" s="340">
        <v>0</v>
      </c>
      <c r="J32" s="341">
        <v>0</v>
      </c>
      <c r="K32" s="330">
        <f t="shared" si="16"/>
        <v>0</v>
      </c>
      <c r="L32" s="330"/>
      <c r="M32" s="330">
        <f t="shared" si="17"/>
        <v>0</v>
      </c>
      <c r="N32" s="330">
        <v>0</v>
      </c>
      <c r="O32" s="330">
        <f t="shared" ref="O32:O40" si="19">N32*0.2</f>
        <v>0</v>
      </c>
      <c r="P32" s="341">
        <v>0</v>
      </c>
      <c r="Q32" s="330">
        <f t="shared" si="18"/>
        <v>0</v>
      </c>
      <c r="R32" s="330">
        <f t="shared" si="12"/>
        <v>0</v>
      </c>
      <c r="S32" s="341">
        <f t="shared" ref="S32:S40" si="20">T31</f>
        <v>3281220.1999999997</v>
      </c>
      <c r="T32" s="334">
        <f>IF((R32+S32-G32-E32)&gt;0,R32+S32-G32-E32,0)</f>
        <v>3281220.1999999997</v>
      </c>
      <c r="U32" s="335"/>
      <c r="V32" s="343">
        <f t="shared" si="13"/>
        <v>0</v>
      </c>
      <c r="W32" s="337"/>
    </row>
    <row r="33" spans="1:23">
      <c r="A33" s="338" t="s">
        <v>572</v>
      </c>
      <c r="B33" s="330">
        <v>0</v>
      </c>
      <c r="C33" s="339">
        <v>0</v>
      </c>
      <c r="D33" s="339">
        <v>0</v>
      </c>
      <c r="E33" s="330">
        <f t="shared" si="14"/>
        <v>0</v>
      </c>
      <c r="F33" s="339">
        <v>0</v>
      </c>
      <c r="G33" s="331">
        <f t="shared" si="15"/>
        <v>0</v>
      </c>
      <c r="H33" s="332">
        <v>0</v>
      </c>
      <c r="I33" s="340">
        <v>0</v>
      </c>
      <c r="J33" s="341">
        <v>0</v>
      </c>
      <c r="K33" s="330">
        <f t="shared" si="16"/>
        <v>0</v>
      </c>
      <c r="L33" s="330"/>
      <c r="M33" s="330">
        <f t="shared" si="17"/>
        <v>0</v>
      </c>
      <c r="N33" s="330">
        <v>11066274</v>
      </c>
      <c r="O33" s="330">
        <f t="shared" si="19"/>
        <v>2213254.8000000003</v>
      </c>
      <c r="P33" s="341">
        <v>0</v>
      </c>
      <c r="Q33" s="330">
        <f t="shared" si="18"/>
        <v>0</v>
      </c>
      <c r="R33" s="330">
        <f t="shared" si="12"/>
        <v>2213254.8000000003</v>
      </c>
      <c r="S33" s="341">
        <f t="shared" si="20"/>
        <v>3281220.1999999997</v>
      </c>
      <c r="T33" s="334">
        <f t="shared" ref="T33:T40" si="21">IF((R33+S33-G33-E33)&gt;0,R33+S33-G33-E33,0)</f>
        <v>5494475</v>
      </c>
      <c r="U33" s="335"/>
      <c r="V33" s="343">
        <f t="shared" si="13"/>
        <v>0</v>
      </c>
      <c r="W33" s="337"/>
    </row>
    <row r="34" spans="1:23">
      <c r="A34" s="338" t="s">
        <v>573</v>
      </c>
      <c r="B34" s="339">
        <v>0</v>
      </c>
      <c r="C34" s="339">
        <v>0</v>
      </c>
      <c r="D34" s="339">
        <v>0</v>
      </c>
      <c r="E34" s="330">
        <f t="shared" si="14"/>
        <v>0</v>
      </c>
      <c r="F34" s="339">
        <v>0</v>
      </c>
      <c r="G34" s="331">
        <f t="shared" si="15"/>
        <v>0</v>
      </c>
      <c r="H34" s="332">
        <v>0</v>
      </c>
      <c r="I34" s="340">
        <v>0</v>
      </c>
      <c r="J34" s="341">
        <v>0</v>
      </c>
      <c r="K34" s="330">
        <f t="shared" si="16"/>
        <v>0</v>
      </c>
      <c r="L34" s="330"/>
      <c r="M34" s="330">
        <f t="shared" si="17"/>
        <v>0</v>
      </c>
      <c r="N34" s="330">
        <v>8403317</v>
      </c>
      <c r="O34" s="330">
        <f t="shared" si="19"/>
        <v>1680663.4000000001</v>
      </c>
      <c r="P34" s="341">
        <v>0</v>
      </c>
      <c r="Q34" s="330">
        <f t="shared" si="18"/>
        <v>0</v>
      </c>
      <c r="R34" s="330">
        <f t="shared" si="12"/>
        <v>1680663.4000000001</v>
      </c>
      <c r="S34" s="341">
        <f t="shared" si="20"/>
        <v>5494475</v>
      </c>
      <c r="T34" s="334">
        <f t="shared" si="21"/>
        <v>7175138.4000000004</v>
      </c>
      <c r="U34" s="335"/>
      <c r="V34" s="343">
        <f t="shared" si="13"/>
        <v>0</v>
      </c>
      <c r="W34" s="337"/>
    </row>
    <row r="35" spans="1:23">
      <c r="A35" s="338" t="s">
        <v>574</v>
      </c>
      <c r="B35" s="339">
        <v>0</v>
      </c>
      <c r="C35" s="339">
        <v>0</v>
      </c>
      <c r="D35" s="339">
        <v>0</v>
      </c>
      <c r="E35" s="330">
        <f t="shared" si="14"/>
        <v>0</v>
      </c>
      <c r="F35" s="339">
        <v>0</v>
      </c>
      <c r="G35" s="331">
        <f t="shared" si="15"/>
        <v>0</v>
      </c>
      <c r="H35" s="332"/>
      <c r="I35" s="340">
        <v>0</v>
      </c>
      <c r="J35" s="341">
        <v>0</v>
      </c>
      <c r="K35" s="330">
        <f t="shared" si="16"/>
        <v>0</v>
      </c>
      <c r="L35" s="330"/>
      <c r="M35" s="330">
        <f t="shared" si="17"/>
        <v>0</v>
      </c>
      <c r="N35" s="330">
        <v>3130251</v>
      </c>
      <c r="O35" s="330">
        <f t="shared" si="19"/>
        <v>626050.20000000007</v>
      </c>
      <c r="P35" s="341">
        <v>0</v>
      </c>
      <c r="Q35" s="330">
        <f t="shared" si="18"/>
        <v>0</v>
      </c>
      <c r="R35" s="330">
        <f t="shared" si="12"/>
        <v>626050.20000000007</v>
      </c>
      <c r="S35" s="341">
        <f t="shared" si="20"/>
        <v>7175138.4000000004</v>
      </c>
      <c r="T35" s="334">
        <f t="shared" si="21"/>
        <v>7801188.6000000006</v>
      </c>
      <c r="U35" s="335"/>
      <c r="V35" s="343">
        <f t="shared" si="13"/>
        <v>0</v>
      </c>
      <c r="W35" s="337"/>
    </row>
    <row r="36" spans="1:23">
      <c r="A36" s="338" t="s">
        <v>575</v>
      </c>
      <c r="B36" s="339">
        <v>0</v>
      </c>
      <c r="C36" s="339">
        <v>0</v>
      </c>
      <c r="D36" s="339">
        <v>0</v>
      </c>
      <c r="E36" s="330">
        <v>0</v>
      </c>
      <c r="F36" s="339">
        <v>0</v>
      </c>
      <c r="G36" s="331">
        <f t="shared" si="15"/>
        <v>0</v>
      </c>
      <c r="H36" s="332"/>
      <c r="I36" s="340">
        <v>0</v>
      </c>
      <c r="J36" s="341">
        <v>0</v>
      </c>
      <c r="K36" s="330">
        <f t="shared" si="16"/>
        <v>0</v>
      </c>
      <c r="L36" s="330"/>
      <c r="M36" s="330">
        <f t="shared" si="17"/>
        <v>0</v>
      </c>
      <c r="N36" s="330">
        <v>6332456</v>
      </c>
      <c r="O36" s="330">
        <f t="shared" si="19"/>
        <v>1266491.2000000002</v>
      </c>
      <c r="P36" s="341">
        <v>0</v>
      </c>
      <c r="Q36" s="330">
        <f t="shared" si="18"/>
        <v>0</v>
      </c>
      <c r="R36" s="330">
        <f t="shared" si="12"/>
        <v>1266491.2000000002</v>
      </c>
      <c r="S36" s="341">
        <f t="shared" si="20"/>
        <v>7801188.6000000006</v>
      </c>
      <c r="T36" s="372">
        <f t="shared" si="21"/>
        <v>9067679.8000000007</v>
      </c>
      <c r="U36" s="335"/>
      <c r="V36" s="343">
        <f t="shared" si="13"/>
        <v>0</v>
      </c>
      <c r="W36" s="337"/>
    </row>
    <row r="37" spans="1:23">
      <c r="A37" s="338" t="s">
        <v>598</v>
      </c>
      <c r="B37" s="339">
        <v>0</v>
      </c>
      <c r="C37" s="339">
        <v>0</v>
      </c>
      <c r="D37" s="339">
        <v>0</v>
      </c>
      <c r="E37" s="330">
        <v>0</v>
      </c>
      <c r="F37" s="339">
        <v>0</v>
      </c>
      <c r="G37" s="331">
        <v>0</v>
      </c>
      <c r="H37" s="332">
        <v>0</v>
      </c>
      <c r="I37" s="340">
        <v>0</v>
      </c>
      <c r="J37" s="341">
        <v>0</v>
      </c>
      <c r="K37" s="330">
        <v>0</v>
      </c>
      <c r="L37" s="330"/>
      <c r="M37" s="330">
        <f t="shared" si="17"/>
        <v>0</v>
      </c>
      <c r="N37" s="330">
        <v>3182697</v>
      </c>
      <c r="O37" s="330">
        <f t="shared" si="19"/>
        <v>636539.4</v>
      </c>
      <c r="P37" s="341">
        <v>0</v>
      </c>
      <c r="Q37" s="330">
        <f t="shared" si="18"/>
        <v>0</v>
      </c>
      <c r="R37" s="330">
        <f t="shared" si="12"/>
        <v>636539.4</v>
      </c>
      <c r="S37" s="341">
        <f t="shared" si="20"/>
        <v>9067679.8000000007</v>
      </c>
      <c r="T37" s="372">
        <f t="shared" si="21"/>
        <v>9704219.2000000011</v>
      </c>
      <c r="U37" s="335"/>
      <c r="V37" s="343">
        <f t="shared" si="13"/>
        <v>0</v>
      </c>
      <c r="W37" s="337"/>
    </row>
    <row r="38" spans="1:23" s="302" customFormat="1">
      <c r="A38" s="344" t="s">
        <v>577</v>
      </c>
      <c r="B38" s="342">
        <v>0</v>
      </c>
      <c r="C38" s="342">
        <v>0</v>
      </c>
      <c r="D38" s="342">
        <v>0</v>
      </c>
      <c r="E38" s="345">
        <v>0</v>
      </c>
      <c r="F38" s="342">
        <v>0</v>
      </c>
      <c r="G38" s="346">
        <v>0</v>
      </c>
      <c r="H38" s="347">
        <v>0</v>
      </c>
      <c r="I38" s="348">
        <v>0</v>
      </c>
      <c r="J38" s="342">
        <v>0</v>
      </c>
      <c r="K38" s="345">
        <v>0</v>
      </c>
      <c r="L38" s="345">
        <v>0</v>
      </c>
      <c r="M38" s="345">
        <v>0</v>
      </c>
      <c r="N38" s="345">
        <v>717754</v>
      </c>
      <c r="O38" s="345">
        <f t="shared" si="19"/>
        <v>143550.80000000002</v>
      </c>
      <c r="P38" s="342">
        <v>0</v>
      </c>
      <c r="Q38" s="345">
        <f t="shared" si="18"/>
        <v>0</v>
      </c>
      <c r="R38" s="345">
        <f t="shared" si="12"/>
        <v>143550.80000000002</v>
      </c>
      <c r="S38" s="342">
        <f t="shared" si="20"/>
        <v>9704219.2000000011</v>
      </c>
      <c r="T38" s="349">
        <f t="shared" si="21"/>
        <v>9847770.0000000019</v>
      </c>
      <c r="U38" s="350"/>
      <c r="V38" s="351">
        <f t="shared" si="13"/>
        <v>0</v>
      </c>
      <c r="W38" s="373"/>
    </row>
    <row r="39" spans="1:23">
      <c r="A39" s="352" t="s">
        <v>599</v>
      </c>
      <c r="B39" s="339">
        <v>0</v>
      </c>
      <c r="C39" s="339">
        <v>0</v>
      </c>
      <c r="D39" s="339">
        <v>0</v>
      </c>
      <c r="E39" s="330">
        <v>0</v>
      </c>
      <c r="F39" s="339">
        <v>0</v>
      </c>
      <c r="G39" s="331">
        <v>0</v>
      </c>
      <c r="H39" s="353">
        <v>0</v>
      </c>
      <c r="I39" s="340">
        <v>0</v>
      </c>
      <c r="J39" s="341">
        <v>0</v>
      </c>
      <c r="K39" s="330">
        <v>0</v>
      </c>
      <c r="L39" s="330">
        <v>0</v>
      </c>
      <c r="M39" s="330">
        <v>0</v>
      </c>
      <c r="N39" s="330">
        <v>11281796</v>
      </c>
      <c r="O39" s="330">
        <f t="shared" si="19"/>
        <v>2256359.2000000002</v>
      </c>
      <c r="P39" s="341">
        <v>0</v>
      </c>
      <c r="Q39" s="330">
        <f t="shared" si="18"/>
        <v>0</v>
      </c>
      <c r="R39" s="330">
        <f t="shared" si="12"/>
        <v>2256359.2000000002</v>
      </c>
      <c r="S39" s="341">
        <f t="shared" si="20"/>
        <v>9847770.0000000019</v>
      </c>
      <c r="T39" s="334">
        <f t="shared" si="21"/>
        <v>12104129.200000003</v>
      </c>
      <c r="U39" s="335"/>
      <c r="V39" s="343">
        <f t="shared" si="13"/>
        <v>0</v>
      </c>
      <c r="W39" s="337"/>
    </row>
    <row r="40" spans="1:23" s="358" customFormat="1">
      <c r="A40" s="354" t="s">
        <v>579</v>
      </c>
      <c r="B40" s="339">
        <v>0</v>
      </c>
      <c r="C40" s="339">
        <v>0</v>
      </c>
      <c r="D40" s="339">
        <v>19754688</v>
      </c>
      <c r="E40" s="330">
        <f>D40*0.2</f>
        <v>3950937.6</v>
      </c>
      <c r="F40" s="339">
        <v>0</v>
      </c>
      <c r="G40" s="355">
        <v>0</v>
      </c>
      <c r="H40" s="356">
        <v>0</v>
      </c>
      <c r="I40" s="340">
        <v>0</v>
      </c>
      <c r="J40" s="341">
        <v>0</v>
      </c>
      <c r="K40" s="330">
        <v>0</v>
      </c>
      <c r="L40" s="330">
        <v>0</v>
      </c>
      <c r="M40" s="330">
        <v>0</v>
      </c>
      <c r="N40" s="330">
        <v>19901405</v>
      </c>
      <c r="O40" s="330">
        <f t="shared" si="19"/>
        <v>3980281</v>
      </c>
      <c r="P40" s="341">
        <v>0</v>
      </c>
      <c r="Q40" s="330">
        <f t="shared" si="18"/>
        <v>0</v>
      </c>
      <c r="R40" s="330">
        <f t="shared" si="12"/>
        <v>3980281</v>
      </c>
      <c r="S40" s="341">
        <f t="shared" si="20"/>
        <v>12104129.200000003</v>
      </c>
      <c r="T40" s="334">
        <f t="shared" si="21"/>
        <v>12133472.600000003</v>
      </c>
      <c r="U40" s="335"/>
      <c r="V40" s="343">
        <f t="shared" si="13"/>
        <v>0</v>
      </c>
      <c r="W40" s="357"/>
    </row>
    <row r="41" spans="1:23" ht="13.5" thickBot="1">
      <c r="A41" s="359" t="s">
        <v>43</v>
      </c>
      <c r="B41" s="360">
        <f t="shared" ref="B41:G41" si="22">SUM(B29:B40)</f>
        <v>0</v>
      </c>
      <c r="C41" s="360">
        <f t="shared" si="22"/>
        <v>0</v>
      </c>
      <c r="D41" s="360">
        <f t="shared" si="22"/>
        <v>19754688</v>
      </c>
      <c r="E41" s="360">
        <f t="shared" si="22"/>
        <v>3950937.6</v>
      </c>
      <c r="F41" s="360">
        <f t="shared" si="22"/>
        <v>0</v>
      </c>
      <c r="G41" s="360">
        <f t="shared" si="22"/>
        <v>0</v>
      </c>
      <c r="H41" s="361"/>
      <c r="I41" s="362">
        <f t="shared" ref="I41:U41" si="23">SUM(I29:I40)</f>
        <v>171917</v>
      </c>
      <c r="J41" s="360">
        <f t="shared" si="23"/>
        <v>0</v>
      </c>
      <c r="K41" s="360">
        <f t="shared" si="23"/>
        <v>0</v>
      </c>
      <c r="L41" s="360">
        <f t="shared" si="23"/>
        <v>0</v>
      </c>
      <c r="M41" s="360">
        <f t="shared" si="23"/>
        <v>0</v>
      </c>
      <c r="N41" s="360">
        <f t="shared" si="23"/>
        <v>73434951</v>
      </c>
      <c r="O41" s="360">
        <f t="shared" si="23"/>
        <v>14686990.200000003</v>
      </c>
      <c r="P41" s="360">
        <f t="shared" si="23"/>
        <v>0</v>
      </c>
      <c r="Q41" s="360">
        <f t="shared" si="23"/>
        <v>0</v>
      </c>
      <c r="R41" s="360">
        <f t="shared" si="23"/>
        <v>14686990.200000003</v>
      </c>
      <c r="S41" s="360">
        <f t="shared" si="23"/>
        <v>73747586.600000009</v>
      </c>
      <c r="T41" s="360">
        <f t="shared" si="23"/>
        <v>84483639.200000018</v>
      </c>
      <c r="U41" s="360">
        <f t="shared" si="23"/>
        <v>0</v>
      </c>
      <c r="V41" s="363"/>
      <c r="W41" s="364"/>
    </row>
    <row r="42" spans="1:23" ht="13.5" thickTop="1"/>
    <row r="45" spans="1:23" ht="13.5" thickBot="1">
      <c r="O45" s="318" t="s">
        <v>601</v>
      </c>
    </row>
    <row r="46" spans="1:23" ht="51.75" customHeight="1" thickTop="1">
      <c r="A46" s="595" t="s">
        <v>582</v>
      </c>
      <c r="B46" s="591" t="s">
        <v>583</v>
      </c>
      <c r="C46" s="601" t="s">
        <v>584</v>
      </c>
      <c r="D46" s="597" t="s">
        <v>585</v>
      </c>
      <c r="E46" s="598"/>
      <c r="F46" s="597" t="s">
        <v>586</v>
      </c>
      <c r="G46" s="597"/>
      <c r="H46" s="324"/>
      <c r="I46" s="603" t="s">
        <v>587</v>
      </c>
      <c r="J46" s="597" t="s">
        <v>588</v>
      </c>
      <c r="K46" s="597"/>
      <c r="L46" s="597" t="s">
        <v>589</v>
      </c>
      <c r="M46" s="597"/>
      <c r="N46" s="597" t="s">
        <v>590</v>
      </c>
      <c r="O46" s="597"/>
      <c r="P46" s="597" t="s">
        <v>591</v>
      </c>
      <c r="Q46" s="597"/>
      <c r="R46" s="591" t="s">
        <v>592</v>
      </c>
      <c r="S46" s="591" t="s">
        <v>593</v>
      </c>
      <c r="T46" s="591" t="s">
        <v>594</v>
      </c>
      <c r="U46" s="591" t="s">
        <v>213</v>
      </c>
      <c r="V46" s="599" t="s">
        <v>595</v>
      </c>
    </row>
    <row r="47" spans="1:23" ht="24">
      <c r="A47" s="596"/>
      <c r="B47" s="592"/>
      <c r="C47" s="602"/>
      <c r="D47" s="325" t="s">
        <v>596</v>
      </c>
      <c r="E47" s="326" t="s">
        <v>597</v>
      </c>
      <c r="F47" s="325" t="s">
        <v>596</v>
      </c>
      <c r="G47" s="326" t="s">
        <v>597</v>
      </c>
      <c r="H47" s="327"/>
      <c r="I47" s="604"/>
      <c r="J47" s="325" t="s">
        <v>596</v>
      </c>
      <c r="K47" s="328" t="s">
        <v>597</v>
      </c>
      <c r="L47" s="325" t="s">
        <v>596</v>
      </c>
      <c r="M47" s="328" t="s">
        <v>597</v>
      </c>
      <c r="N47" s="325" t="s">
        <v>596</v>
      </c>
      <c r="O47" s="328" t="s">
        <v>597</v>
      </c>
      <c r="P47" s="325" t="s">
        <v>596</v>
      </c>
      <c r="Q47" s="328" t="s">
        <v>597</v>
      </c>
      <c r="R47" s="592"/>
      <c r="S47" s="592"/>
      <c r="T47" s="592"/>
      <c r="U47" s="592"/>
      <c r="V47" s="600"/>
    </row>
    <row r="48" spans="1:23">
      <c r="A48" s="329" t="s">
        <v>568</v>
      </c>
      <c r="B48" s="330">
        <v>0</v>
      </c>
      <c r="C48" s="330">
        <v>0</v>
      </c>
      <c r="D48" s="330">
        <v>0</v>
      </c>
      <c r="E48" s="330">
        <f>D48*0.2</f>
        <v>0</v>
      </c>
      <c r="F48" s="330">
        <v>0</v>
      </c>
      <c r="G48" s="331">
        <f>F48*0.1</f>
        <v>0</v>
      </c>
      <c r="H48" s="332">
        <v>0</v>
      </c>
      <c r="I48" s="333">
        <v>0</v>
      </c>
      <c r="J48" s="330">
        <v>0</v>
      </c>
      <c r="K48" s="330">
        <f>J48*0.2</f>
        <v>0</v>
      </c>
      <c r="L48" s="330"/>
      <c r="M48" s="330">
        <f>L48*0.1</f>
        <v>0</v>
      </c>
      <c r="N48" s="330">
        <v>4413874</v>
      </c>
      <c r="O48" s="345">
        <f>N48*0.2</f>
        <v>882774.8</v>
      </c>
      <c r="P48" s="330">
        <v>0</v>
      </c>
      <c r="Q48" s="330">
        <f>P48*0.1</f>
        <v>0</v>
      </c>
      <c r="R48" s="330">
        <f t="shared" ref="R48:R59" si="24">+K48+M48+O48+Q48</f>
        <v>882774.8</v>
      </c>
      <c r="S48" s="330">
        <v>1397420</v>
      </c>
      <c r="T48" s="334">
        <f>IF((R48+S48-G48-E48)&gt;0,R48+S48-G48-E48,0)</f>
        <v>2280194.7999999998</v>
      </c>
      <c r="U48" s="335">
        <v>0</v>
      </c>
      <c r="V48" s="336">
        <f t="shared" ref="V48:V59" si="25">IF((T48+U48-I48-G48)&lt;0,T48+U48-I48-G48,0)</f>
        <v>0</v>
      </c>
      <c r="W48" s="337"/>
    </row>
    <row r="49" spans="1:23">
      <c r="A49" s="338" t="s">
        <v>569</v>
      </c>
      <c r="B49" s="330">
        <v>0</v>
      </c>
      <c r="C49" s="339">
        <v>0</v>
      </c>
      <c r="D49" s="339">
        <v>0</v>
      </c>
      <c r="E49" s="330">
        <f t="shared" ref="E49:E54" si="26">D49*0.2</f>
        <v>0</v>
      </c>
      <c r="F49" s="339">
        <v>0</v>
      </c>
      <c r="G49" s="331">
        <f t="shared" ref="G49:G55" si="27">F49*0.1</f>
        <v>0</v>
      </c>
      <c r="H49" s="332"/>
      <c r="I49" s="340">
        <v>171917</v>
      </c>
      <c r="J49" s="341">
        <v>0</v>
      </c>
      <c r="K49" s="330">
        <f t="shared" ref="K49:K55" si="28">J49*0.2</f>
        <v>0</v>
      </c>
      <c r="L49" s="330"/>
      <c r="M49" s="330">
        <f t="shared" ref="M49:M56" si="29">L49*0.1</f>
        <v>0</v>
      </c>
      <c r="N49" s="330">
        <v>163682</v>
      </c>
      <c r="O49" s="345">
        <f>N49*0.2</f>
        <v>32736.400000000001</v>
      </c>
      <c r="P49" s="341">
        <v>0</v>
      </c>
      <c r="Q49" s="330">
        <f t="shared" ref="Q49:Q59" si="30">P49*0.1</f>
        <v>0</v>
      </c>
      <c r="R49" s="330">
        <f t="shared" si="24"/>
        <v>32736.400000000001</v>
      </c>
      <c r="S49" s="342">
        <v>4478659</v>
      </c>
      <c r="T49" s="334">
        <f>IF((R49+S49-G49-E49)&gt;0,R49+S49-G49-E49,0)</f>
        <v>4511395.4000000004</v>
      </c>
      <c r="U49" s="335">
        <v>0</v>
      </c>
      <c r="V49" s="343">
        <f t="shared" si="25"/>
        <v>0</v>
      </c>
      <c r="W49" s="337"/>
    </row>
    <row r="50" spans="1:23">
      <c r="A50" s="338" t="s">
        <v>570</v>
      </c>
      <c r="B50" s="330">
        <v>0</v>
      </c>
      <c r="C50" s="339">
        <v>0</v>
      </c>
      <c r="D50" s="339">
        <v>0</v>
      </c>
      <c r="E50" s="330">
        <f t="shared" si="26"/>
        <v>0</v>
      </c>
      <c r="F50" s="339">
        <v>0</v>
      </c>
      <c r="G50" s="331">
        <f t="shared" si="27"/>
        <v>0</v>
      </c>
      <c r="H50" s="332">
        <v>0</v>
      </c>
      <c r="I50" s="340">
        <v>0</v>
      </c>
      <c r="J50" s="341">
        <v>0</v>
      </c>
      <c r="K50" s="330">
        <f t="shared" si="28"/>
        <v>0</v>
      </c>
      <c r="L50" s="330">
        <v>0</v>
      </c>
      <c r="M50" s="330">
        <f t="shared" si="29"/>
        <v>0</v>
      </c>
      <c r="N50" s="330">
        <v>4841445</v>
      </c>
      <c r="O50" s="345">
        <f>0.2*N50</f>
        <v>968289</v>
      </c>
      <c r="P50" s="341">
        <v>0</v>
      </c>
      <c r="Q50" s="330">
        <f t="shared" si="30"/>
        <v>0</v>
      </c>
      <c r="R50" s="330">
        <f t="shared" si="24"/>
        <v>968289</v>
      </c>
      <c r="S50" s="341">
        <f>+T49</f>
        <v>4511395.4000000004</v>
      </c>
      <c r="T50" s="372">
        <f>IF((R50+S50-G50-E50)&gt;0,R50+S50-G50-E50,0)</f>
        <v>5479684.4000000004</v>
      </c>
      <c r="U50" s="335"/>
      <c r="V50" s="343">
        <f t="shared" si="25"/>
        <v>0</v>
      </c>
      <c r="W50" s="337"/>
    </row>
    <row r="51" spans="1:23">
      <c r="A51" s="338" t="s">
        <v>571</v>
      </c>
      <c r="B51" s="330">
        <v>0</v>
      </c>
      <c r="C51" s="339">
        <v>0</v>
      </c>
      <c r="D51" s="339">
        <v>0</v>
      </c>
      <c r="E51" s="330">
        <f t="shared" si="26"/>
        <v>0</v>
      </c>
      <c r="F51" s="339">
        <v>0</v>
      </c>
      <c r="G51" s="331">
        <f t="shared" si="27"/>
        <v>0</v>
      </c>
      <c r="H51" s="332"/>
      <c r="I51" s="340">
        <v>0</v>
      </c>
      <c r="J51" s="341">
        <v>0</v>
      </c>
      <c r="K51" s="330">
        <f t="shared" si="28"/>
        <v>0</v>
      </c>
      <c r="L51" s="330"/>
      <c r="M51" s="330">
        <f t="shared" si="29"/>
        <v>0</v>
      </c>
      <c r="N51" s="330">
        <v>0</v>
      </c>
      <c r="O51" s="345">
        <f t="shared" ref="O51:O59" si="31">N51*0.2</f>
        <v>0</v>
      </c>
      <c r="P51" s="341">
        <v>0</v>
      </c>
      <c r="Q51" s="330">
        <f t="shared" si="30"/>
        <v>0</v>
      </c>
      <c r="R51" s="330">
        <f t="shared" si="24"/>
        <v>0</v>
      </c>
      <c r="S51" s="341">
        <f t="shared" ref="S51:S59" si="32">T50</f>
        <v>5479684.4000000004</v>
      </c>
      <c r="T51" s="334">
        <f>IF((R51+S51-G51-E51)&gt;0,R51+S51-G51-E51,0)</f>
        <v>5479684.4000000004</v>
      </c>
      <c r="U51" s="335"/>
      <c r="V51" s="343">
        <f t="shared" si="25"/>
        <v>0</v>
      </c>
      <c r="W51" s="337"/>
    </row>
    <row r="52" spans="1:23">
      <c r="A52" s="338" t="s">
        <v>572</v>
      </c>
      <c r="B52" s="330">
        <v>0</v>
      </c>
      <c r="C52" s="339">
        <v>0</v>
      </c>
      <c r="D52" s="339">
        <v>0</v>
      </c>
      <c r="E52" s="330">
        <f t="shared" si="26"/>
        <v>0</v>
      </c>
      <c r="F52" s="339">
        <v>0</v>
      </c>
      <c r="G52" s="331">
        <f t="shared" si="27"/>
        <v>0</v>
      </c>
      <c r="H52" s="332">
        <v>0</v>
      </c>
      <c r="I52" s="340">
        <v>0</v>
      </c>
      <c r="J52" s="341">
        <v>0</v>
      </c>
      <c r="K52" s="330">
        <f t="shared" si="28"/>
        <v>0</v>
      </c>
      <c r="L52" s="330"/>
      <c r="M52" s="330">
        <f t="shared" si="29"/>
        <v>0</v>
      </c>
      <c r="N52" s="330">
        <v>11066274</v>
      </c>
      <c r="O52" s="345">
        <f t="shared" si="31"/>
        <v>2213254.8000000003</v>
      </c>
      <c r="P52" s="341">
        <v>0</v>
      </c>
      <c r="Q52" s="330">
        <f t="shared" si="30"/>
        <v>0</v>
      </c>
      <c r="R52" s="330">
        <f t="shared" si="24"/>
        <v>2213254.8000000003</v>
      </c>
      <c r="S52" s="341">
        <f t="shared" si="32"/>
        <v>5479684.4000000004</v>
      </c>
      <c r="T52" s="334">
        <f t="shared" ref="T52:T59" si="33">IF((R52+S52-G52-E52)&gt;0,R52+S52-G52-E52,0)</f>
        <v>7692939.2000000011</v>
      </c>
      <c r="U52" s="335"/>
      <c r="V52" s="343">
        <f t="shared" si="25"/>
        <v>0</v>
      </c>
      <c r="W52" s="337"/>
    </row>
    <row r="53" spans="1:23">
      <c r="A53" s="338" t="s">
        <v>573</v>
      </c>
      <c r="B53" s="339">
        <v>0</v>
      </c>
      <c r="C53" s="339">
        <v>0</v>
      </c>
      <c r="D53" s="339">
        <v>0</v>
      </c>
      <c r="E53" s="330">
        <f t="shared" si="26"/>
        <v>0</v>
      </c>
      <c r="F53" s="339">
        <v>0</v>
      </c>
      <c r="G53" s="331">
        <f t="shared" si="27"/>
        <v>0</v>
      </c>
      <c r="H53" s="332">
        <v>0</v>
      </c>
      <c r="I53" s="340">
        <v>0</v>
      </c>
      <c r="J53" s="341">
        <v>0</v>
      </c>
      <c r="K53" s="330">
        <f t="shared" si="28"/>
        <v>0</v>
      </c>
      <c r="L53" s="330"/>
      <c r="M53" s="330">
        <f t="shared" si="29"/>
        <v>0</v>
      </c>
      <c r="N53" s="330">
        <v>8403317</v>
      </c>
      <c r="O53" s="345">
        <f t="shared" si="31"/>
        <v>1680663.4000000001</v>
      </c>
      <c r="P53" s="341">
        <v>0</v>
      </c>
      <c r="Q53" s="330">
        <f t="shared" si="30"/>
        <v>0</v>
      </c>
      <c r="R53" s="330">
        <f t="shared" si="24"/>
        <v>1680663.4000000001</v>
      </c>
      <c r="S53" s="341">
        <f t="shared" si="32"/>
        <v>7692939.2000000011</v>
      </c>
      <c r="T53" s="334">
        <f t="shared" si="33"/>
        <v>9373602.6000000015</v>
      </c>
      <c r="U53" s="335"/>
      <c r="V53" s="343">
        <f t="shared" si="25"/>
        <v>0</v>
      </c>
      <c r="W53" s="337"/>
    </row>
    <row r="54" spans="1:23">
      <c r="A54" s="338" t="s">
        <v>574</v>
      </c>
      <c r="B54" s="339">
        <v>0</v>
      </c>
      <c r="C54" s="339">
        <v>0</v>
      </c>
      <c r="D54" s="339">
        <v>0</v>
      </c>
      <c r="E54" s="330">
        <f t="shared" si="26"/>
        <v>0</v>
      </c>
      <c r="F54" s="339">
        <v>0</v>
      </c>
      <c r="G54" s="331">
        <f t="shared" si="27"/>
        <v>0</v>
      </c>
      <c r="H54" s="332"/>
      <c r="I54" s="340">
        <v>0</v>
      </c>
      <c r="J54" s="341">
        <v>0</v>
      </c>
      <c r="K54" s="330">
        <f t="shared" si="28"/>
        <v>0</v>
      </c>
      <c r="L54" s="330"/>
      <c r="M54" s="330">
        <f t="shared" si="29"/>
        <v>0</v>
      </c>
      <c r="N54" s="330">
        <v>3130251</v>
      </c>
      <c r="O54" s="345">
        <f t="shared" si="31"/>
        <v>626050.20000000007</v>
      </c>
      <c r="P54" s="341">
        <v>0</v>
      </c>
      <c r="Q54" s="330">
        <f t="shared" si="30"/>
        <v>0</v>
      </c>
      <c r="R54" s="330">
        <f t="shared" si="24"/>
        <v>626050.20000000007</v>
      </c>
      <c r="S54" s="341">
        <f t="shared" si="32"/>
        <v>9373602.6000000015</v>
      </c>
      <c r="T54" s="334">
        <f t="shared" si="33"/>
        <v>9999652.8000000007</v>
      </c>
      <c r="U54" s="335"/>
      <c r="V54" s="343">
        <f t="shared" si="25"/>
        <v>0</v>
      </c>
      <c r="W54" s="337"/>
    </row>
    <row r="55" spans="1:23">
      <c r="A55" s="338" t="s">
        <v>575</v>
      </c>
      <c r="B55" s="339">
        <v>0</v>
      </c>
      <c r="C55" s="339">
        <v>0</v>
      </c>
      <c r="D55" s="339">
        <v>0</v>
      </c>
      <c r="E55" s="330">
        <v>0</v>
      </c>
      <c r="F55" s="339">
        <v>0</v>
      </c>
      <c r="G55" s="331">
        <f t="shared" si="27"/>
        <v>0</v>
      </c>
      <c r="H55" s="332"/>
      <c r="I55" s="340">
        <v>0</v>
      </c>
      <c r="J55" s="341">
        <v>0</v>
      </c>
      <c r="K55" s="330">
        <f t="shared" si="28"/>
        <v>0</v>
      </c>
      <c r="L55" s="330"/>
      <c r="M55" s="330">
        <f t="shared" si="29"/>
        <v>0</v>
      </c>
      <c r="N55" s="330">
        <v>6332456</v>
      </c>
      <c r="O55" s="345">
        <f t="shared" si="31"/>
        <v>1266491.2000000002</v>
      </c>
      <c r="P55" s="341">
        <v>0</v>
      </c>
      <c r="Q55" s="330">
        <f t="shared" si="30"/>
        <v>0</v>
      </c>
      <c r="R55" s="330">
        <f t="shared" si="24"/>
        <v>1266491.2000000002</v>
      </c>
      <c r="S55" s="341">
        <f t="shared" si="32"/>
        <v>9999652.8000000007</v>
      </c>
      <c r="T55" s="334">
        <f t="shared" si="33"/>
        <v>11266144</v>
      </c>
      <c r="U55" s="335"/>
      <c r="V55" s="343">
        <f t="shared" si="25"/>
        <v>0</v>
      </c>
      <c r="W55" s="337"/>
    </row>
    <row r="56" spans="1:23">
      <c r="A56" s="338" t="s">
        <v>598</v>
      </c>
      <c r="B56" s="339">
        <v>0</v>
      </c>
      <c r="C56" s="339">
        <v>0</v>
      </c>
      <c r="D56" s="339">
        <v>0</v>
      </c>
      <c r="E56" s="330">
        <v>0</v>
      </c>
      <c r="F56" s="339">
        <v>0</v>
      </c>
      <c r="G56" s="331">
        <v>0</v>
      </c>
      <c r="H56" s="332">
        <v>0</v>
      </c>
      <c r="I56" s="340">
        <v>0</v>
      </c>
      <c r="J56" s="341">
        <v>0</v>
      </c>
      <c r="K56" s="330">
        <v>0</v>
      </c>
      <c r="L56" s="330"/>
      <c r="M56" s="330">
        <f t="shared" si="29"/>
        <v>0</v>
      </c>
      <c r="N56" s="330">
        <v>3182697</v>
      </c>
      <c r="O56" s="345">
        <f t="shared" si="31"/>
        <v>636539.4</v>
      </c>
      <c r="P56" s="341">
        <v>0</v>
      </c>
      <c r="Q56" s="330">
        <f t="shared" si="30"/>
        <v>0</v>
      </c>
      <c r="R56" s="330">
        <f t="shared" si="24"/>
        <v>636539.4</v>
      </c>
      <c r="S56" s="341">
        <f t="shared" si="32"/>
        <v>11266144</v>
      </c>
      <c r="T56" s="334">
        <f t="shared" si="33"/>
        <v>11902683.4</v>
      </c>
      <c r="U56" s="335"/>
      <c r="V56" s="343">
        <f t="shared" si="25"/>
        <v>0</v>
      </c>
      <c r="W56" s="337"/>
    </row>
    <row r="57" spans="1:23">
      <c r="A57" s="338" t="s">
        <v>577</v>
      </c>
      <c r="B57" s="339">
        <v>0</v>
      </c>
      <c r="C57" s="339">
        <v>0</v>
      </c>
      <c r="D57" s="339">
        <v>0</v>
      </c>
      <c r="E57" s="330">
        <v>0</v>
      </c>
      <c r="F57" s="339">
        <v>0</v>
      </c>
      <c r="G57" s="331">
        <v>0</v>
      </c>
      <c r="H57" s="332">
        <v>0</v>
      </c>
      <c r="I57" s="340">
        <v>0</v>
      </c>
      <c r="J57" s="341">
        <v>0</v>
      </c>
      <c r="K57" s="330">
        <v>0</v>
      </c>
      <c r="L57" s="330">
        <v>0</v>
      </c>
      <c r="M57" s="330">
        <v>0</v>
      </c>
      <c r="N57" s="330">
        <v>717754</v>
      </c>
      <c r="O57" s="345">
        <f t="shared" si="31"/>
        <v>143550.80000000002</v>
      </c>
      <c r="P57" s="341">
        <v>0</v>
      </c>
      <c r="Q57" s="330">
        <f t="shared" si="30"/>
        <v>0</v>
      </c>
      <c r="R57" s="330">
        <f t="shared" si="24"/>
        <v>143550.80000000002</v>
      </c>
      <c r="S57" s="341">
        <f t="shared" si="32"/>
        <v>11902683.4</v>
      </c>
      <c r="T57" s="334">
        <f t="shared" si="33"/>
        <v>12046234.200000001</v>
      </c>
      <c r="U57" s="335"/>
      <c r="V57" s="343">
        <f t="shared" si="25"/>
        <v>0</v>
      </c>
      <c r="W57" s="337"/>
    </row>
    <row r="58" spans="1:23">
      <c r="A58" s="352" t="s">
        <v>599</v>
      </c>
      <c r="B58" s="339">
        <v>0</v>
      </c>
      <c r="C58" s="339">
        <v>0</v>
      </c>
      <c r="D58" s="339">
        <v>0</v>
      </c>
      <c r="E58" s="330">
        <v>0</v>
      </c>
      <c r="F58" s="339">
        <v>0</v>
      </c>
      <c r="G58" s="331">
        <v>0</v>
      </c>
      <c r="H58" s="353">
        <v>0</v>
      </c>
      <c r="I58" s="340">
        <v>0</v>
      </c>
      <c r="J58" s="341">
        <v>0</v>
      </c>
      <c r="K58" s="330">
        <v>0</v>
      </c>
      <c r="L58" s="330">
        <v>0</v>
      </c>
      <c r="M58" s="330">
        <v>0</v>
      </c>
      <c r="N58" s="330">
        <v>11281796</v>
      </c>
      <c r="O58" s="330">
        <f t="shared" si="31"/>
        <v>2256359.2000000002</v>
      </c>
      <c r="P58" s="341">
        <v>0</v>
      </c>
      <c r="Q58" s="330">
        <f t="shared" si="30"/>
        <v>0</v>
      </c>
      <c r="R58" s="330">
        <f t="shared" si="24"/>
        <v>2256359.2000000002</v>
      </c>
      <c r="S58" s="341">
        <f t="shared" si="32"/>
        <v>12046234.200000001</v>
      </c>
      <c r="T58" s="334">
        <f t="shared" si="33"/>
        <v>14302593.400000002</v>
      </c>
      <c r="U58" s="335"/>
      <c r="V58" s="343">
        <f t="shared" si="25"/>
        <v>0</v>
      </c>
      <c r="W58" s="337"/>
    </row>
    <row r="59" spans="1:23" s="358" customFormat="1">
      <c r="A59" s="354" t="s">
        <v>579</v>
      </c>
      <c r="B59" s="339">
        <v>0</v>
      </c>
      <c r="C59" s="339">
        <v>0</v>
      </c>
      <c r="D59" s="339">
        <v>19754688</v>
      </c>
      <c r="E59" s="330">
        <f>D59*0.2</f>
        <v>3950937.6</v>
      </c>
      <c r="F59" s="339">
        <v>0</v>
      </c>
      <c r="G59" s="355">
        <v>0</v>
      </c>
      <c r="H59" s="356">
        <v>0</v>
      </c>
      <c r="I59" s="340">
        <v>0</v>
      </c>
      <c r="J59" s="341">
        <v>0</v>
      </c>
      <c r="K59" s="330">
        <v>0</v>
      </c>
      <c r="L59" s="330">
        <v>0</v>
      </c>
      <c r="M59" s="330">
        <v>0</v>
      </c>
      <c r="N59" s="330">
        <v>19901405</v>
      </c>
      <c r="O59" s="330">
        <f t="shared" si="31"/>
        <v>3980281</v>
      </c>
      <c r="P59" s="341">
        <v>0</v>
      </c>
      <c r="Q59" s="330">
        <f t="shared" si="30"/>
        <v>0</v>
      </c>
      <c r="R59" s="330">
        <f t="shared" si="24"/>
        <v>3980281</v>
      </c>
      <c r="S59" s="341">
        <f t="shared" si="32"/>
        <v>14302593.400000002</v>
      </c>
      <c r="T59" s="334">
        <f t="shared" si="33"/>
        <v>14331936.800000003</v>
      </c>
      <c r="U59" s="335"/>
      <c r="V59" s="343">
        <f t="shared" si="25"/>
        <v>0</v>
      </c>
      <c r="W59" s="357"/>
    </row>
    <row r="60" spans="1:23" ht="13.5" thickBot="1">
      <c r="A60" s="359" t="s">
        <v>43</v>
      </c>
      <c r="B60" s="360">
        <f t="shared" ref="B60:G60" si="34">SUM(B48:B59)</f>
        <v>0</v>
      </c>
      <c r="C60" s="360">
        <f t="shared" si="34"/>
        <v>0</v>
      </c>
      <c r="D60" s="360">
        <f t="shared" si="34"/>
        <v>19754688</v>
      </c>
      <c r="E60" s="360">
        <f t="shared" si="34"/>
        <v>3950937.6</v>
      </c>
      <c r="F60" s="360">
        <f t="shared" si="34"/>
        <v>0</v>
      </c>
      <c r="G60" s="360">
        <f t="shared" si="34"/>
        <v>0</v>
      </c>
      <c r="H60" s="361"/>
      <c r="I60" s="362">
        <f t="shared" ref="I60:U60" si="35">SUM(I48:I59)</f>
        <v>171917</v>
      </c>
      <c r="J60" s="360">
        <f t="shared" si="35"/>
        <v>0</v>
      </c>
      <c r="K60" s="360">
        <f t="shared" si="35"/>
        <v>0</v>
      </c>
      <c r="L60" s="360">
        <f t="shared" si="35"/>
        <v>0</v>
      </c>
      <c r="M60" s="360">
        <f t="shared" si="35"/>
        <v>0</v>
      </c>
      <c r="N60" s="360">
        <f t="shared" si="35"/>
        <v>73434951</v>
      </c>
      <c r="O60" s="360">
        <f t="shared" si="35"/>
        <v>14686990.200000003</v>
      </c>
      <c r="P60" s="360">
        <f t="shared" si="35"/>
        <v>0</v>
      </c>
      <c r="Q60" s="360">
        <f t="shared" si="35"/>
        <v>0</v>
      </c>
      <c r="R60" s="360">
        <f t="shared" si="35"/>
        <v>14686990.200000003</v>
      </c>
      <c r="S60" s="360">
        <f t="shared" si="35"/>
        <v>97930692.800000027</v>
      </c>
      <c r="T60" s="360">
        <f t="shared" si="35"/>
        <v>108666745.40000002</v>
      </c>
      <c r="U60" s="360">
        <f t="shared" si="35"/>
        <v>0</v>
      </c>
      <c r="V60" s="363"/>
      <c r="W60" s="364"/>
    </row>
    <row r="61" spans="1:23" ht="13.5" thickTop="1"/>
    <row r="64" spans="1:23">
      <c r="O64" s="370">
        <f>SUM(O48:O57)</f>
        <v>8450350.0000000019</v>
      </c>
    </row>
  </sheetData>
  <mergeCells count="46">
    <mergeCell ref="R46:R47"/>
    <mergeCell ref="S46:S47"/>
    <mergeCell ref="T46:T47"/>
    <mergeCell ref="U46:U47"/>
    <mergeCell ref="V46:V47"/>
    <mergeCell ref="I46:I47"/>
    <mergeCell ref="J46:K46"/>
    <mergeCell ref="L46:M46"/>
    <mergeCell ref="N46:O46"/>
    <mergeCell ref="P46:Q46"/>
    <mergeCell ref="A46:A47"/>
    <mergeCell ref="B46:B47"/>
    <mergeCell ref="C46:C47"/>
    <mergeCell ref="D46:E46"/>
    <mergeCell ref="F46:G46"/>
    <mergeCell ref="R27:R28"/>
    <mergeCell ref="S27:S28"/>
    <mergeCell ref="T27:T28"/>
    <mergeCell ref="U27:U28"/>
    <mergeCell ref="V27:V28"/>
    <mergeCell ref="I27:I28"/>
    <mergeCell ref="J27:K27"/>
    <mergeCell ref="L27:M27"/>
    <mergeCell ref="N27:O27"/>
    <mergeCell ref="P27:Q27"/>
    <mergeCell ref="A27:A28"/>
    <mergeCell ref="B27:B28"/>
    <mergeCell ref="C27:C28"/>
    <mergeCell ref="D27:E27"/>
    <mergeCell ref="F27:G27"/>
    <mergeCell ref="U7:U8"/>
    <mergeCell ref="T7:T8"/>
    <mergeCell ref="A5:V5"/>
    <mergeCell ref="A7:A8"/>
    <mergeCell ref="D7:E7"/>
    <mergeCell ref="F7:G7"/>
    <mergeCell ref="R7:R8"/>
    <mergeCell ref="S7:S8"/>
    <mergeCell ref="V7:V8"/>
    <mergeCell ref="L7:M7"/>
    <mergeCell ref="N7:O7"/>
    <mergeCell ref="B7:B8"/>
    <mergeCell ref="C7:C8"/>
    <mergeCell ref="I7:I8"/>
    <mergeCell ref="J7:K7"/>
    <mergeCell ref="P7:Q7"/>
  </mergeCells>
  <printOptions horizontalCentered="1"/>
  <pageMargins left="0" right="0" top="1" bottom="1" header="0.5" footer="0.5"/>
  <pageSetup scale="69" orientation="landscape" verticalDpi="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showGridLines="0" topLeftCell="A76" workbookViewId="0">
      <selection activeCell="O14" sqref="O14"/>
    </sheetView>
  </sheetViews>
  <sheetFormatPr defaultRowHeight="12.75"/>
  <cols>
    <col min="1" max="16384" width="9.140625" style="30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showGridLines="0" topLeftCell="A13" workbookViewId="0">
      <selection activeCell="D43" sqref="D43"/>
    </sheetView>
  </sheetViews>
  <sheetFormatPr defaultRowHeight="11.25"/>
  <cols>
    <col min="1" max="1" width="13" style="376" customWidth="1"/>
    <col min="2" max="2" width="27.5703125" style="376" customWidth="1"/>
    <col min="3" max="3" width="7.85546875" style="376" customWidth="1"/>
    <col min="4" max="4" width="14.140625" style="376" customWidth="1"/>
    <col min="5" max="5" width="14.42578125" style="376" customWidth="1"/>
    <col min="6" max="6" width="14" style="376" customWidth="1"/>
    <col min="7" max="7" width="12.85546875" style="376" customWidth="1"/>
    <col min="8" max="8" width="11.7109375" style="376" bestFit="1" customWidth="1"/>
    <col min="9" max="9" width="13.5703125" style="377" bestFit="1" customWidth="1"/>
    <col min="10" max="256" width="9.140625" style="376"/>
    <col min="257" max="257" width="13" style="376" customWidth="1"/>
    <col min="258" max="258" width="27.5703125" style="376" customWidth="1"/>
    <col min="259" max="259" width="7.85546875" style="376" customWidth="1"/>
    <col min="260" max="260" width="14.140625" style="376" customWidth="1"/>
    <col min="261" max="261" width="14.42578125" style="376" customWidth="1"/>
    <col min="262" max="262" width="14" style="376" customWidth="1"/>
    <col min="263" max="263" width="12.85546875" style="376" customWidth="1"/>
    <col min="264" max="512" width="9.140625" style="376"/>
    <col min="513" max="513" width="13" style="376" customWidth="1"/>
    <col min="514" max="514" width="27.5703125" style="376" customWidth="1"/>
    <col min="515" max="515" width="7.85546875" style="376" customWidth="1"/>
    <col min="516" max="516" width="14.140625" style="376" customWidth="1"/>
    <col min="517" max="517" width="14.42578125" style="376" customWidth="1"/>
    <col min="518" max="518" width="14" style="376" customWidth="1"/>
    <col min="519" max="519" width="12.85546875" style="376" customWidth="1"/>
    <col min="520" max="768" width="9.140625" style="376"/>
    <col min="769" max="769" width="13" style="376" customWidth="1"/>
    <col min="770" max="770" width="27.5703125" style="376" customWidth="1"/>
    <col min="771" max="771" width="7.85546875" style="376" customWidth="1"/>
    <col min="772" max="772" width="14.140625" style="376" customWidth="1"/>
    <col min="773" max="773" width="14.42578125" style="376" customWidth="1"/>
    <col min="774" max="774" width="14" style="376" customWidth="1"/>
    <col min="775" max="775" width="12.85546875" style="376" customWidth="1"/>
    <col min="776" max="1024" width="9.140625" style="376"/>
    <col min="1025" max="1025" width="13" style="376" customWidth="1"/>
    <col min="1026" max="1026" width="27.5703125" style="376" customWidth="1"/>
    <col min="1027" max="1027" width="7.85546875" style="376" customWidth="1"/>
    <col min="1028" max="1028" width="14.140625" style="376" customWidth="1"/>
    <col min="1029" max="1029" width="14.42578125" style="376" customWidth="1"/>
    <col min="1030" max="1030" width="14" style="376" customWidth="1"/>
    <col min="1031" max="1031" width="12.85546875" style="376" customWidth="1"/>
    <col min="1032" max="1280" width="9.140625" style="376"/>
    <col min="1281" max="1281" width="13" style="376" customWidth="1"/>
    <col min="1282" max="1282" width="27.5703125" style="376" customWidth="1"/>
    <col min="1283" max="1283" width="7.85546875" style="376" customWidth="1"/>
    <col min="1284" max="1284" width="14.140625" style="376" customWidth="1"/>
    <col min="1285" max="1285" width="14.42578125" style="376" customWidth="1"/>
    <col min="1286" max="1286" width="14" style="376" customWidth="1"/>
    <col min="1287" max="1287" width="12.85546875" style="376" customWidth="1"/>
    <col min="1288" max="1536" width="9.140625" style="376"/>
    <col min="1537" max="1537" width="13" style="376" customWidth="1"/>
    <col min="1538" max="1538" width="27.5703125" style="376" customWidth="1"/>
    <col min="1539" max="1539" width="7.85546875" style="376" customWidth="1"/>
    <col min="1540" max="1540" width="14.140625" style="376" customWidth="1"/>
    <col min="1541" max="1541" width="14.42578125" style="376" customWidth="1"/>
    <col min="1542" max="1542" width="14" style="376" customWidth="1"/>
    <col min="1543" max="1543" width="12.85546875" style="376" customWidth="1"/>
    <col min="1544" max="1792" width="9.140625" style="376"/>
    <col min="1793" max="1793" width="13" style="376" customWidth="1"/>
    <col min="1794" max="1794" width="27.5703125" style="376" customWidth="1"/>
    <col min="1795" max="1795" width="7.85546875" style="376" customWidth="1"/>
    <col min="1796" max="1796" width="14.140625" style="376" customWidth="1"/>
    <col min="1797" max="1797" width="14.42578125" style="376" customWidth="1"/>
    <col min="1798" max="1798" width="14" style="376" customWidth="1"/>
    <col min="1799" max="1799" width="12.85546875" style="376" customWidth="1"/>
    <col min="1800" max="2048" width="9.140625" style="376"/>
    <col min="2049" max="2049" width="13" style="376" customWidth="1"/>
    <col min="2050" max="2050" width="27.5703125" style="376" customWidth="1"/>
    <col min="2051" max="2051" width="7.85546875" style="376" customWidth="1"/>
    <col min="2052" max="2052" width="14.140625" style="376" customWidth="1"/>
    <col min="2053" max="2053" width="14.42578125" style="376" customWidth="1"/>
    <col min="2054" max="2054" width="14" style="376" customWidth="1"/>
    <col min="2055" max="2055" width="12.85546875" style="376" customWidth="1"/>
    <col min="2056" max="2304" width="9.140625" style="376"/>
    <col min="2305" max="2305" width="13" style="376" customWidth="1"/>
    <col min="2306" max="2306" width="27.5703125" style="376" customWidth="1"/>
    <col min="2307" max="2307" width="7.85546875" style="376" customWidth="1"/>
    <col min="2308" max="2308" width="14.140625" style="376" customWidth="1"/>
    <col min="2309" max="2309" width="14.42578125" style="376" customWidth="1"/>
    <col min="2310" max="2310" width="14" style="376" customWidth="1"/>
    <col min="2311" max="2311" width="12.85546875" style="376" customWidth="1"/>
    <col min="2312" max="2560" width="9.140625" style="376"/>
    <col min="2561" max="2561" width="13" style="376" customWidth="1"/>
    <col min="2562" max="2562" width="27.5703125" style="376" customWidth="1"/>
    <col min="2563" max="2563" width="7.85546875" style="376" customWidth="1"/>
    <col min="2564" max="2564" width="14.140625" style="376" customWidth="1"/>
    <col min="2565" max="2565" width="14.42578125" style="376" customWidth="1"/>
    <col min="2566" max="2566" width="14" style="376" customWidth="1"/>
    <col min="2567" max="2567" width="12.85546875" style="376" customWidth="1"/>
    <col min="2568" max="2816" width="9.140625" style="376"/>
    <col min="2817" max="2817" width="13" style="376" customWidth="1"/>
    <col min="2818" max="2818" width="27.5703125" style="376" customWidth="1"/>
    <col min="2819" max="2819" width="7.85546875" style="376" customWidth="1"/>
    <col min="2820" max="2820" width="14.140625" style="376" customWidth="1"/>
    <col min="2821" max="2821" width="14.42578125" style="376" customWidth="1"/>
    <col min="2822" max="2822" width="14" style="376" customWidth="1"/>
    <col min="2823" max="2823" width="12.85546875" style="376" customWidth="1"/>
    <col min="2824" max="3072" width="9.140625" style="376"/>
    <col min="3073" max="3073" width="13" style="376" customWidth="1"/>
    <col min="3074" max="3074" width="27.5703125" style="376" customWidth="1"/>
    <col min="3075" max="3075" width="7.85546875" style="376" customWidth="1"/>
    <col min="3076" max="3076" width="14.140625" style="376" customWidth="1"/>
    <col min="3077" max="3077" width="14.42578125" style="376" customWidth="1"/>
    <col min="3078" max="3078" width="14" style="376" customWidth="1"/>
    <col min="3079" max="3079" width="12.85546875" style="376" customWidth="1"/>
    <col min="3080" max="3328" width="9.140625" style="376"/>
    <col min="3329" max="3329" width="13" style="376" customWidth="1"/>
    <col min="3330" max="3330" width="27.5703125" style="376" customWidth="1"/>
    <col min="3331" max="3331" width="7.85546875" style="376" customWidth="1"/>
    <col min="3332" max="3332" width="14.140625" style="376" customWidth="1"/>
    <col min="3333" max="3333" width="14.42578125" style="376" customWidth="1"/>
    <col min="3334" max="3334" width="14" style="376" customWidth="1"/>
    <col min="3335" max="3335" width="12.85546875" style="376" customWidth="1"/>
    <col min="3336" max="3584" width="9.140625" style="376"/>
    <col min="3585" max="3585" width="13" style="376" customWidth="1"/>
    <col min="3586" max="3586" width="27.5703125" style="376" customWidth="1"/>
    <col min="3587" max="3587" width="7.85546875" style="376" customWidth="1"/>
    <col min="3588" max="3588" width="14.140625" style="376" customWidth="1"/>
    <col min="3589" max="3589" width="14.42578125" style="376" customWidth="1"/>
    <col min="3590" max="3590" width="14" style="376" customWidth="1"/>
    <col min="3591" max="3591" width="12.85546875" style="376" customWidth="1"/>
    <col min="3592" max="3840" width="9.140625" style="376"/>
    <col min="3841" max="3841" width="13" style="376" customWidth="1"/>
    <col min="3842" max="3842" width="27.5703125" style="376" customWidth="1"/>
    <col min="3843" max="3843" width="7.85546875" style="376" customWidth="1"/>
    <col min="3844" max="3844" width="14.140625" style="376" customWidth="1"/>
    <col min="3845" max="3845" width="14.42578125" style="376" customWidth="1"/>
    <col min="3846" max="3846" width="14" style="376" customWidth="1"/>
    <col min="3847" max="3847" width="12.85546875" style="376" customWidth="1"/>
    <col min="3848" max="4096" width="9.140625" style="376"/>
    <col min="4097" max="4097" width="13" style="376" customWidth="1"/>
    <col min="4098" max="4098" width="27.5703125" style="376" customWidth="1"/>
    <col min="4099" max="4099" width="7.85546875" style="376" customWidth="1"/>
    <col min="4100" max="4100" width="14.140625" style="376" customWidth="1"/>
    <col min="4101" max="4101" width="14.42578125" style="376" customWidth="1"/>
    <col min="4102" max="4102" width="14" style="376" customWidth="1"/>
    <col min="4103" max="4103" width="12.85546875" style="376" customWidth="1"/>
    <col min="4104" max="4352" width="9.140625" style="376"/>
    <col min="4353" max="4353" width="13" style="376" customWidth="1"/>
    <col min="4354" max="4354" width="27.5703125" style="376" customWidth="1"/>
    <col min="4355" max="4355" width="7.85546875" style="376" customWidth="1"/>
    <col min="4356" max="4356" width="14.140625" style="376" customWidth="1"/>
    <col min="4357" max="4357" width="14.42578125" style="376" customWidth="1"/>
    <col min="4358" max="4358" width="14" style="376" customWidth="1"/>
    <col min="4359" max="4359" width="12.85546875" style="376" customWidth="1"/>
    <col min="4360" max="4608" width="9.140625" style="376"/>
    <col min="4609" max="4609" width="13" style="376" customWidth="1"/>
    <col min="4610" max="4610" width="27.5703125" style="376" customWidth="1"/>
    <col min="4611" max="4611" width="7.85546875" style="376" customWidth="1"/>
    <col min="4612" max="4612" width="14.140625" style="376" customWidth="1"/>
    <col min="4613" max="4613" width="14.42578125" style="376" customWidth="1"/>
    <col min="4614" max="4614" width="14" style="376" customWidth="1"/>
    <col min="4615" max="4615" width="12.85546875" style="376" customWidth="1"/>
    <col min="4616" max="4864" width="9.140625" style="376"/>
    <col min="4865" max="4865" width="13" style="376" customWidth="1"/>
    <col min="4866" max="4866" width="27.5703125" style="376" customWidth="1"/>
    <col min="4867" max="4867" width="7.85546875" style="376" customWidth="1"/>
    <col min="4868" max="4868" width="14.140625" style="376" customWidth="1"/>
    <col min="4869" max="4869" width="14.42578125" style="376" customWidth="1"/>
    <col min="4870" max="4870" width="14" style="376" customWidth="1"/>
    <col min="4871" max="4871" width="12.85546875" style="376" customWidth="1"/>
    <col min="4872" max="5120" width="9.140625" style="376"/>
    <col min="5121" max="5121" width="13" style="376" customWidth="1"/>
    <col min="5122" max="5122" width="27.5703125" style="376" customWidth="1"/>
    <col min="5123" max="5123" width="7.85546875" style="376" customWidth="1"/>
    <col min="5124" max="5124" width="14.140625" style="376" customWidth="1"/>
    <col min="5125" max="5125" width="14.42578125" style="376" customWidth="1"/>
    <col min="5126" max="5126" width="14" style="376" customWidth="1"/>
    <col min="5127" max="5127" width="12.85546875" style="376" customWidth="1"/>
    <col min="5128" max="5376" width="9.140625" style="376"/>
    <col min="5377" max="5377" width="13" style="376" customWidth="1"/>
    <col min="5378" max="5378" width="27.5703125" style="376" customWidth="1"/>
    <col min="5379" max="5379" width="7.85546875" style="376" customWidth="1"/>
    <col min="5380" max="5380" width="14.140625" style="376" customWidth="1"/>
    <col min="5381" max="5381" width="14.42578125" style="376" customWidth="1"/>
    <col min="5382" max="5382" width="14" style="376" customWidth="1"/>
    <col min="5383" max="5383" width="12.85546875" style="376" customWidth="1"/>
    <col min="5384" max="5632" width="9.140625" style="376"/>
    <col min="5633" max="5633" width="13" style="376" customWidth="1"/>
    <col min="5634" max="5634" width="27.5703125" style="376" customWidth="1"/>
    <col min="5635" max="5635" width="7.85546875" style="376" customWidth="1"/>
    <col min="5636" max="5636" width="14.140625" style="376" customWidth="1"/>
    <col min="5637" max="5637" width="14.42578125" style="376" customWidth="1"/>
    <col min="5638" max="5638" width="14" style="376" customWidth="1"/>
    <col min="5639" max="5639" width="12.85546875" style="376" customWidth="1"/>
    <col min="5640" max="5888" width="9.140625" style="376"/>
    <col min="5889" max="5889" width="13" style="376" customWidth="1"/>
    <col min="5890" max="5890" width="27.5703125" style="376" customWidth="1"/>
    <col min="5891" max="5891" width="7.85546875" style="376" customWidth="1"/>
    <col min="5892" max="5892" width="14.140625" style="376" customWidth="1"/>
    <col min="5893" max="5893" width="14.42578125" style="376" customWidth="1"/>
    <col min="5894" max="5894" width="14" style="376" customWidth="1"/>
    <col min="5895" max="5895" width="12.85546875" style="376" customWidth="1"/>
    <col min="5896" max="6144" width="9.140625" style="376"/>
    <col min="6145" max="6145" width="13" style="376" customWidth="1"/>
    <col min="6146" max="6146" width="27.5703125" style="376" customWidth="1"/>
    <col min="6147" max="6147" width="7.85546875" style="376" customWidth="1"/>
    <col min="6148" max="6148" width="14.140625" style="376" customWidth="1"/>
    <col min="6149" max="6149" width="14.42578125" style="376" customWidth="1"/>
    <col min="6150" max="6150" width="14" style="376" customWidth="1"/>
    <col min="6151" max="6151" width="12.85546875" style="376" customWidth="1"/>
    <col min="6152" max="6400" width="9.140625" style="376"/>
    <col min="6401" max="6401" width="13" style="376" customWidth="1"/>
    <col min="6402" max="6402" width="27.5703125" style="376" customWidth="1"/>
    <col min="6403" max="6403" width="7.85546875" style="376" customWidth="1"/>
    <col min="6404" max="6404" width="14.140625" style="376" customWidth="1"/>
    <col min="6405" max="6405" width="14.42578125" style="376" customWidth="1"/>
    <col min="6406" max="6406" width="14" style="376" customWidth="1"/>
    <col min="6407" max="6407" width="12.85546875" style="376" customWidth="1"/>
    <col min="6408" max="6656" width="9.140625" style="376"/>
    <col min="6657" max="6657" width="13" style="376" customWidth="1"/>
    <col min="6658" max="6658" width="27.5703125" style="376" customWidth="1"/>
    <col min="6659" max="6659" width="7.85546875" style="376" customWidth="1"/>
    <col min="6660" max="6660" width="14.140625" style="376" customWidth="1"/>
    <col min="6661" max="6661" width="14.42578125" style="376" customWidth="1"/>
    <col min="6662" max="6662" width="14" style="376" customWidth="1"/>
    <col min="6663" max="6663" width="12.85546875" style="376" customWidth="1"/>
    <col min="6664" max="6912" width="9.140625" style="376"/>
    <col min="6913" max="6913" width="13" style="376" customWidth="1"/>
    <col min="6914" max="6914" width="27.5703125" style="376" customWidth="1"/>
    <col min="6915" max="6915" width="7.85546875" style="376" customWidth="1"/>
    <col min="6916" max="6916" width="14.140625" style="376" customWidth="1"/>
    <col min="6917" max="6917" width="14.42578125" style="376" customWidth="1"/>
    <col min="6918" max="6918" width="14" style="376" customWidth="1"/>
    <col min="6919" max="6919" width="12.85546875" style="376" customWidth="1"/>
    <col min="6920" max="7168" width="9.140625" style="376"/>
    <col min="7169" max="7169" width="13" style="376" customWidth="1"/>
    <col min="7170" max="7170" width="27.5703125" style="376" customWidth="1"/>
    <col min="7171" max="7171" width="7.85546875" style="376" customWidth="1"/>
    <col min="7172" max="7172" width="14.140625" style="376" customWidth="1"/>
    <col min="7173" max="7173" width="14.42578125" style="376" customWidth="1"/>
    <col min="7174" max="7174" width="14" style="376" customWidth="1"/>
    <col min="7175" max="7175" width="12.85546875" style="376" customWidth="1"/>
    <col min="7176" max="7424" width="9.140625" style="376"/>
    <col min="7425" max="7425" width="13" style="376" customWidth="1"/>
    <col min="7426" max="7426" width="27.5703125" style="376" customWidth="1"/>
    <col min="7427" max="7427" width="7.85546875" style="376" customWidth="1"/>
    <col min="7428" max="7428" width="14.140625" style="376" customWidth="1"/>
    <col min="7429" max="7429" width="14.42578125" style="376" customWidth="1"/>
    <col min="7430" max="7430" width="14" style="376" customWidth="1"/>
    <col min="7431" max="7431" width="12.85546875" style="376" customWidth="1"/>
    <col min="7432" max="7680" width="9.140625" style="376"/>
    <col min="7681" max="7681" width="13" style="376" customWidth="1"/>
    <col min="7682" max="7682" width="27.5703125" style="376" customWidth="1"/>
    <col min="7683" max="7683" width="7.85546875" style="376" customWidth="1"/>
    <col min="7684" max="7684" width="14.140625" style="376" customWidth="1"/>
    <col min="7685" max="7685" width="14.42578125" style="376" customWidth="1"/>
    <col min="7686" max="7686" width="14" style="376" customWidth="1"/>
    <col min="7687" max="7687" width="12.85546875" style="376" customWidth="1"/>
    <col min="7688" max="7936" width="9.140625" style="376"/>
    <col min="7937" max="7937" width="13" style="376" customWidth="1"/>
    <col min="7938" max="7938" width="27.5703125" style="376" customWidth="1"/>
    <col min="7939" max="7939" width="7.85546875" style="376" customWidth="1"/>
    <col min="7940" max="7940" width="14.140625" style="376" customWidth="1"/>
    <col min="7941" max="7941" width="14.42578125" style="376" customWidth="1"/>
    <col min="7942" max="7942" width="14" style="376" customWidth="1"/>
    <col min="7943" max="7943" width="12.85546875" style="376" customWidth="1"/>
    <col min="7944" max="8192" width="9.140625" style="376"/>
    <col min="8193" max="8193" width="13" style="376" customWidth="1"/>
    <col min="8194" max="8194" width="27.5703125" style="376" customWidth="1"/>
    <col min="8195" max="8195" width="7.85546875" style="376" customWidth="1"/>
    <col min="8196" max="8196" width="14.140625" style="376" customWidth="1"/>
    <col min="8197" max="8197" width="14.42578125" style="376" customWidth="1"/>
    <col min="8198" max="8198" width="14" style="376" customWidth="1"/>
    <col min="8199" max="8199" width="12.85546875" style="376" customWidth="1"/>
    <col min="8200" max="8448" width="9.140625" style="376"/>
    <col min="8449" max="8449" width="13" style="376" customWidth="1"/>
    <col min="8450" max="8450" width="27.5703125" style="376" customWidth="1"/>
    <col min="8451" max="8451" width="7.85546875" style="376" customWidth="1"/>
    <col min="8452" max="8452" width="14.140625" style="376" customWidth="1"/>
    <col min="8453" max="8453" width="14.42578125" style="376" customWidth="1"/>
    <col min="8454" max="8454" width="14" style="376" customWidth="1"/>
    <col min="8455" max="8455" width="12.85546875" style="376" customWidth="1"/>
    <col min="8456" max="8704" width="9.140625" style="376"/>
    <col min="8705" max="8705" width="13" style="376" customWidth="1"/>
    <col min="8706" max="8706" width="27.5703125" style="376" customWidth="1"/>
    <col min="8707" max="8707" width="7.85546875" style="376" customWidth="1"/>
    <col min="8708" max="8708" width="14.140625" style="376" customWidth="1"/>
    <col min="8709" max="8709" width="14.42578125" style="376" customWidth="1"/>
    <col min="8710" max="8710" width="14" style="376" customWidth="1"/>
    <col min="8711" max="8711" width="12.85546875" style="376" customWidth="1"/>
    <col min="8712" max="8960" width="9.140625" style="376"/>
    <col min="8961" max="8961" width="13" style="376" customWidth="1"/>
    <col min="8962" max="8962" width="27.5703125" style="376" customWidth="1"/>
    <col min="8963" max="8963" width="7.85546875" style="376" customWidth="1"/>
    <col min="8964" max="8964" width="14.140625" style="376" customWidth="1"/>
    <col min="8965" max="8965" width="14.42578125" style="376" customWidth="1"/>
    <col min="8966" max="8966" width="14" style="376" customWidth="1"/>
    <col min="8967" max="8967" width="12.85546875" style="376" customWidth="1"/>
    <col min="8968" max="9216" width="9.140625" style="376"/>
    <col min="9217" max="9217" width="13" style="376" customWidth="1"/>
    <col min="9218" max="9218" width="27.5703125" style="376" customWidth="1"/>
    <col min="9219" max="9219" width="7.85546875" style="376" customWidth="1"/>
    <col min="9220" max="9220" width="14.140625" style="376" customWidth="1"/>
    <col min="9221" max="9221" width="14.42578125" style="376" customWidth="1"/>
    <col min="9222" max="9222" width="14" style="376" customWidth="1"/>
    <col min="9223" max="9223" width="12.85546875" style="376" customWidth="1"/>
    <col min="9224" max="9472" width="9.140625" style="376"/>
    <col min="9473" max="9473" width="13" style="376" customWidth="1"/>
    <col min="9474" max="9474" width="27.5703125" style="376" customWidth="1"/>
    <col min="9475" max="9475" width="7.85546875" style="376" customWidth="1"/>
    <col min="9476" max="9476" width="14.140625" style="376" customWidth="1"/>
    <col min="9477" max="9477" width="14.42578125" style="376" customWidth="1"/>
    <col min="9478" max="9478" width="14" style="376" customWidth="1"/>
    <col min="9479" max="9479" width="12.85546875" style="376" customWidth="1"/>
    <col min="9480" max="9728" width="9.140625" style="376"/>
    <col min="9729" max="9729" width="13" style="376" customWidth="1"/>
    <col min="9730" max="9730" width="27.5703125" style="376" customWidth="1"/>
    <col min="9731" max="9731" width="7.85546875" style="376" customWidth="1"/>
    <col min="9732" max="9732" width="14.140625" style="376" customWidth="1"/>
    <col min="9733" max="9733" width="14.42578125" style="376" customWidth="1"/>
    <col min="9734" max="9734" width="14" style="376" customWidth="1"/>
    <col min="9735" max="9735" width="12.85546875" style="376" customWidth="1"/>
    <col min="9736" max="9984" width="9.140625" style="376"/>
    <col min="9985" max="9985" width="13" style="376" customWidth="1"/>
    <col min="9986" max="9986" width="27.5703125" style="376" customWidth="1"/>
    <col min="9987" max="9987" width="7.85546875" style="376" customWidth="1"/>
    <col min="9988" max="9988" width="14.140625" style="376" customWidth="1"/>
    <col min="9989" max="9989" width="14.42578125" style="376" customWidth="1"/>
    <col min="9990" max="9990" width="14" style="376" customWidth="1"/>
    <col min="9991" max="9991" width="12.85546875" style="376" customWidth="1"/>
    <col min="9992" max="10240" width="9.140625" style="376"/>
    <col min="10241" max="10241" width="13" style="376" customWidth="1"/>
    <col min="10242" max="10242" width="27.5703125" style="376" customWidth="1"/>
    <col min="10243" max="10243" width="7.85546875" style="376" customWidth="1"/>
    <col min="10244" max="10244" width="14.140625" style="376" customWidth="1"/>
    <col min="10245" max="10245" width="14.42578125" style="376" customWidth="1"/>
    <col min="10246" max="10246" width="14" style="376" customWidth="1"/>
    <col min="10247" max="10247" width="12.85546875" style="376" customWidth="1"/>
    <col min="10248" max="10496" width="9.140625" style="376"/>
    <col min="10497" max="10497" width="13" style="376" customWidth="1"/>
    <col min="10498" max="10498" width="27.5703125" style="376" customWidth="1"/>
    <col min="10499" max="10499" width="7.85546875" style="376" customWidth="1"/>
    <col min="10500" max="10500" width="14.140625" style="376" customWidth="1"/>
    <col min="10501" max="10501" width="14.42578125" style="376" customWidth="1"/>
    <col min="10502" max="10502" width="14" style="376" customWidth="1"/>
    <col min="10503" max="10503" width="12.85546875" style="376" customWidth="1"/>
    <col min="10504" max="10752" width="9.140625" style="376"/>
    <col min="10753" max="10753" width="13" style="376" customWidth="1"/>
    <col min="10754" max="10754" width="27.5703125" style="376" customWidth="1"/>
    <col min="10755" max="10755" width="7.85546875" style="376" customWidth="1"/>
    <col min="10756" max="10756" width="14.140625" style="376" customWidth="1"/>
    <col min="10757" max="10757" width="14.42578125" style="376" customWidth="1"/>
    <col min="10758" max="10758" width="14" style="376" customWidth="1"/>
    <col min="10759" max="10759" width="12.85546875" style="376" customWidth="1"/>
    <col min="10760" max="11008" width="9.140625" style="376"/>
    <col min="11009" max="11009" width="13" style="376" customWidth="1"/>
    <col min="11010" max="11010" width="27.5703125" style="376" customWidth="1"/>
    <col min="11011" max="11011" width="7.85546875" style="376" customWidth="1"/>
    <col min="11012" max="11012" width="14.140625" style="376" customWidth="1"/>
    <col min="11013" max="11013" width="14.42578125" style="376" customWidth="1"/>
    <col min="11014" max="11014" width="14" style="376" customWidth="1"/>
    <col min="11015" max="11015" width="12.85546875" style="376" customWidth="1"/>
    <col min="11016" max="11264" width="9.140625" style="376"/>
    <col min="11265" max="11265" width="13" style="376" customWidth="1"/>
    <col min="11266" max="11266" width="27.5703125" style="376" customWidth="1"/>
    <col min="11267" max="11267" width="7.85546875" style="376" customWidth="1"/>
    <col min="11268" max="11268" width="14.140625" style="376" customWidth="1"/>
    <col min="11269" max="11269" width="14.42578125" style="376" customWidth="1"/>
    <col min="11270" max="11270" width="14" style="376" customWidth="1"/>
    <col min="11271" max="11271" width="12.85546875" style="376" customWidth="1"/>
    <col min="11272" max="11520" width="9.140625" style="376"/>
    <col min="11521" max="11521" width="13" style="376" customWidth="1"/>
    <col min="11522" max="11522" width="27.5703125" style="376" customWidth="1"/>
    <col min="11523" max="11523" width="7.85546875" style="376" customWidth="1"/>
    <col min="11524" max="11524" width="14.140625" style="376" customWidth="1"/>
    <col min="11525" max="11525" width="14.42578125" style="376" customWidth="1"/>
    <col min="11526" max="11526" width="14" style="376" customWidth="1"/>
    <col min="11527" max="11527" width="12.85546875" style="376" customWidth="1"/>
    <col min="11528" max="11776" width="9.140625" style="376"/>
    <col min="11777" max="11777" width="13" style="376" customWidth="1"/>
    <col min="11778" max="11778" width="27.5703125" style="376" customWidth="1"/>
    <col min="11779" max="11779" width="7.85546875" style="376" customWidth="1"/>
    <col min="11780" max="11780" width="14.140625" style="376" customWidth="1"/>
    <col min="11781" max="11781" width="14.42578125" style="376" customWidth="1"/>
    <col min="11782" max="11782" width="14" style="376" customWidth="1"/>
    <col min="11783" max="11783" width="12.85546875" style="376" customWidth="1"/>
    <col min="11784" max="12032" width="9.140625" style="376"/>
    <col min="12033" max="12033" width="13" style="376" customWidth="1"/>
    <col min="12034" max="12034" width="27.5703125" style="376" customWidth="1"/>
    <col min="12035" max="12035" width="7.85546875" style="376" customWidth="1"/>
    <col min="12036" max="12036" width="14.140625" style="376" customWidth="1"/>
    <col min="12037" max="12037" width="14.42578125" style="376" customWidth="1"/>
    <col min="12038" max="12038" width="14" style="376" customWidth="1"/>
    <col min="12039" max="12039" width="12.85546875" style="376" customWidth="1"/>
    <col min="12040" max="12288" width="9.140625" style="376"/>
    <col min="12289" max="12289" width="13" style="376" customWidth="1"/>
    <col min="12290" max="12290" width="27.5703125" style="376" customWidth="1"/>
    <col min="12291" max="12291" width="7.85546875" style="376" customWidth="1"/>
    <col min="12292" max="12292" width="14.140625" style="376" customWidth="1"/>
    <col min="12293" max="12293" width="14.42578125" style="376" customWidth="1"/>
    <col min="12294" max="12294" width="14" style="376" customWidth="1"/>
    <col min="12295" max="12295" width="12.85546875" style="376" customWidth="1"/>
    <col min="12296" max="12544" width="9.140625" style="376"/>
    <col min="12545" max="12545" width="13" style="376" customWidth="1"/>
    <col min="12546" max="12546" width="27.5703125" style="376" customWidth="1"/>
    <col min="12547" max="12547" width="7.85546875" style="376" customWidth="1"/>
    <col min="12548" max="12548" width="14.140625" style="376" customWidth="1"/>
    <col min="12549" max="12549" width="14.42578125" style="376" customWidth="1"/>
    <col min="12550" max="12550" width="14" style="376" customWidth="1"/>
    <col min="12551" max="12551" width="12.85546875" style="376" customWidth="1"/>
    <col min="12552" max="12800" width="9.140625" style="376"/>
    <col min="12801" max="12801" width="13" style="376" customWidth="1"/>
    <col min="12802" max="12802" width="27.5703125" style="376" customWidth="1"/>
    <col min="12803" max="12803" width="7.85546875" style="376" customWidth="1"/>
    <col min="12804" max="12804" width="14.140625" style="376" customWidth="1"/>
    <col min="12805" max="12805" width="14.42578125" style="376" customWidth="1"/>
    <col min="12806" max="12806" width="14" style="376" customWidth="1"/>
    <col min="12807" max="12807" width="12.85546875" style="376" customWidth="1"/>
    <col min="12808" max="13056" width="9.140625" style="376"/>
    <col min="13057" max="13057" width="13" style="376" customWidth="1"/>
    <col min="13058" max="13058" width="27.5703125" style="376" customWidth="1"/>
    <col min="13059" max="13059" width="7.85546875" style="376" customWidth="1"/>
    <col min="13060" max="13060" width="14.140625" style="376" customWidth="1"/>
    <col min="13061" max="13061" width="14.42578125" style="376" customWidth="1"/>
    <col min="13062" max="13062" width="14" style="376" customWidth="1"/>
    <col min="13063" max="13063" width="12.85546875" style="376" customWidth="1"/>
    <col min="13064" max="13312" width="9.140625" style="376"/>
    <col min="13313" max="13313" width="13" style="376" customWidth="1"/>
    <col min="13314" max="13314" width="27.5703125" style="376" customWidth="1"/>
    <col min="13315" max="13315" width="7.85546875" style="376" customWidth="1"/>
    <col min="13316" max="13316" width="14.140625" style="376" customWidth="1"/>
    <col min="13317" max="13317" width="14.42578125" style="376" customWidth="1"/>
    <col min="13318" max="13318" width="14" style="376" customWidth="1"/>
    <col min="13319" max="13319" width="12.85546875" style="376" customWidth="1"/>
    <col min="13320" max="13568" width="9.140625" style="376"/>
    <col min="13569" max="13569" width="13" style="376" customWidth="1"/>
    <col min="13570" max="13570" width="27.5703125" style="376" customWidth="1"/>
    <col min="13571" max="13571" width="7.85546875" style="376" customWidth="1"/>
    <col min="13572" max="13572" width="14.140625" style="376" customWidth="1"/>
    <col min="13573" max="13573" width="14.42578125" style="376" customWidth="1"/>
    <col min="13574" max="13574" width="14" style="376" customWidth="1"/>
    <col min="13575" max="13575" width="12.85546875" style="376" customWidth="1"/>
    <col min="13576" max="13824" width="9.140625" style="376"/>
    <col min="13825" max="13825" width="13" style="376" customWidth="1"/>
    <col min="13826" max="13826" width="27.5703125" style="376" customWidth="1"/>
    <col min="13827" max="13827" width="7.85546875" style="376" customWidth="1"/>
    <col min="13828" max="13828" width="14.140625" style="376" customWidth="1"/>
    <col min="13829" max="13829" width="14.42578125" style="376" customWidth="1"/>
    <col min="13830" max="13830" width="14" style="376" customWidth="1"/>
    <col min="13831" max="13831" width="12.85546875" style="376" customWidth="1"/>
    <col min="13832" max="14080" width="9.140625" style="376"/>
    <col min="14081" max="14081" width="13" style="376" customWidth="1"/>
    <col min="14082" max="14082" width="27.5703125" style="376" customWidth="1"/>
    <col min="14083" max="14083" width="7.85546875" style="376" customWidth="1"/>
    <col min="14084" max="14084" width="14.140625" style="376" customWidth="1"/>
    <col min="14085" max="14085" width="14.42578125" style="376" customWidth="1"/>
    <col min="14086" max="14086" width="14" style="376" customWidth="1"/>
    <col min="14087" max="14087" width="12.85546875" style="376" customWidth="1"/>
    <col min="14088" max="14336" width="9.140625" style="376"/>
    <col min="14337" max="14337" width="13" style="376" customWidth="1"/>
    <col min="14338" max="14338" width="27.5703125" style="376" customWidth="1"/>
    <col min="14339" max="14339" width="7.85546875" style="376" customWidth="1"/>
    <col min="14340" max="14340" width="14.140625" style="376" customWidth="1"/>
    <col min="14341" max="14341" width="14.42578125" style="376" customWidth="1"/>
    <col min="14342" max="14342" width="14" style="376" customWidth="1"/>
    <col min="14343" max="14343" width="12.85546875" style="376" customWidth="1"/>
    <col min="14344" max="14592" width="9.140625" style="376"/>
    <col min="14593" max="14593" width="13" style="376" customWidth="1"/>
    <col min="14594" max="14594" width="27.5703125" style="376" customWidth="1"/>
    <col min="14595" max="14595" width="7.85546875" style="376" customWidth="1"/>
    <col min="14596" max="14596" width="14.140625" style="376" customWidth="1"/>
    <col min="14597" max="14597" width="14.42578125" style="376" customWidth="1"/>
    <col min="14598" max="14598" width="14" style="376" customWidth="1"/>
    <col min="14599" max="14599" width="12.85546875" style="376" customWidth="1"/>
    <col min="14600" max="14848" width="9.140625" style="376"/>
    <col min="14849" max="14849" width="13" style="376" customWidth="1"/>
    <col min="14850" max="14850" width="27.5703125" style="376" customWidth="1"/>
    <col min="14851" max="14851" width="7.85546875" style="376" customWidth="1"/>
    <col min="14852" max="14852" width="14.140625" style="376" customWidth="1"/>
    <col min="14853" max="14853" width="14.42578125" style="376" customWidth="1"/>
    <col min="14854" max="14854" width="14" style="376" customWidth="1"/>
    <col min="14855" max="14855" width="12.85546875" style="376" customWidth="1"/>
    <col min="14856" max="15104" width="9.140625" style="376"/>
    <col min="15105" max="15105" width="13" style="376" customWidth="1"/>
    <col min="15106" max="15106" width="27.5703125" style="376" customWidth="1"/>
    <col min="15107" max="15107" width="7.85546875" style="376" customWidth="1"/>
    <col min="15108" max="15108" width="14.140625" style="376" customWidth="1"/>
    <col min="15109" max="15109" width="14.42578125" style="376" customWidth="1"/>
    <col min="15110" max="15110" width="14" style="376" customWidth="1"/>
    <col min="15111" max="15111" width="12.85546875" style="376" customWidth="1"/>
    <col min="15112" max="15360" width="9.140625" style="376"/>
    <col min="15361" max="15361" width="13" style="376" customWidth="1"/>
    <col min="15362" max="15362" width="27.5703125" style="376" customWidth="1"/>
    <col min="15363" max="15363" width="7.85546875" style="376" customWidth="1"/>
    <col min="15364" max="15364" width="14.140625" style="376" customWidth="1"/>
    <col min="15365" max="15365" width="14.42578125" style="376" customWidth="1"/>
    <col min="15366" max="15366" width="14" style="376" customWidth="1"/>
    <col min="15367" max="15367" width="12.85546875" style="376" customWidth="1"/>
    <col min="15368" max="15616" width="9.140625" style="376"/>
    <col min="15617" max="15617" width="13" style="376" customWidth="1"/>
    <col min="15618" max="15618" width="27.5703125" style="376" customWidth="1"/>
    <col min="15619" max="15619" width="7.85546875" style="376" customWidth="1"/>
    <col min="15620" max="15620" width="14.140625" style="376" customWidth="1"/>
    <col min="15621" max="15621" width="14.42578125" style="376" customWidth="1"/>
    <col min="15622" max="15622" width="14" style="376" customWidth="1"/>
    <col min="15623" max="15623" width="12.85546875" style="376" customWidth="1"/>
    <col min="15624" max="15872" width="9.140625" style="376"/>
    <col min="15873" max="15873" width="13" style="376" customWidth="1"/>
    <col min="15874" max="15874" width="27.5703125" style="376" customWidth="1"/>
    <col min="15875" max="15875" width="7.85546875" style="376" customWidth="1"/>
    <col min="15876" max="15876" width="14.140625" style="376" customWidth="1"/>
    <col min="15877" max="15877" width="14.42578125" style="376" customWidth="1"/>
    <col min="15878" max="15878" width="14" style="376" customWidth="1"/>
    <col min="15879" max="15879" width="12.85546875" style="376" customWidth="1"/>
    <col min="15880" max="16128" width="9.140625" style="376"/>
    <col min="16129" max="16129" width="13" style="376" customWidth="1"/>
    <col min="16130" max="16130" width="27.5703125" style="376" customWidth="1"/>
    <col min="16131" max="16131" width="7.85546875" style="376" customWidth="1"/>
    <col min="16132" max="16132" width="14.140625" style="376" customWidth="1"/>
    <col min="16133" max="16133" width="14.42578125" style="376" customWidth="1"/>
    <col min="16134" max="16134" width="14" style="376" customWidth="1"/>
    <col min="16135" max="16135" width="12.85546875" style="376" customWidth="1"/>
    <col min="16136" max="16384" width="9.140625" style="376"/>
  </cols>
  <sheetData>
    <row r="1" spans="1:9" ht="24.95" customHeight="1">
      <c r="A1" s="512"/>
      <c r="B1" s="513" t="s">
        <v>240</v>
      </c>
      <c r="C1" s="513"/>
      <c r="D1" s="513"/>
      <c r="E1" s="513"/>
      <c r="F1" s="374"/>
      <c r="G1" s="374"/>
    </row>
    <row r="2" spans="1:9" ht="11.25" customHeight="1">
      <c r="A2" s="512"/>
      <c r="B2" s="374"/>
      <c r="C2" s="374"/>
      <c r="D2" s="374"/>
      <c r="E2" s="374"/>
      <c r="F2" s="374"/>
      <c r="G2" s="392">
        <f>G3-H3</f>
        <v>-1726879.6639909446</v>
      </c>
    </row>
    <row r="3" spans="1:9" ht="9.75" customHeight="1">
      <c r="A3" s="374"/>
      <c r="B3" s="374"/>
      <c r="C3" s="374"/>
      <c r="D3" s="374"/>
      <c r="E3" s="374"/>
      <c r="F3" s="374"/>
      <c r="G3" s="392">
        <f>SUM(D12:D39)</f>
        <v>170131996.1363087</v>
      </c>
      <c r="H3" s="392">
        <f>SUM(E12:E39)</f>
        <v>171858875.80029964</v>
      </c>
    </row>
    <row r="4" spans="1:9" ht="12.2" customHeight="1">
      <c r="A4" s="378" t="s">
        <v>241</v>
      </c>
      <c r="B4" s="374"/>
      <c r="C4" s="374"/>
      <c r="D4" s="374"/>
      <c r="E4" s="374"/>
      <c r="F4" s="374"/>
      <c r="G4" s="374"/>
    </row>
    <row r="5" spans="1:9" ht="11.25" customHeight="1">
      <c r="A5" s="379" t="s">
        <v>242</v>
      </c>
      <c r="B5" s="380" t="s">
        <v>243</v>
      </c>
      <c r="C5" s="374"/>
      <c r="D5" s="379" t="s">
        <v>244</v>
      </c>
      <c r="E5" s="380" t="s">
        <v>245</v>
      </c>
      <c r="F5" s="379" t="s">
        <v>246</v>
      </c>
      <c r="G5" s="380"/>
    </row>
    <row r="6" spans="1:9" ht="10.5" customHeight="1">
      <c r="A6" s="381" t="s">
        <v>247</v>
      </c>
      <c r="B6" s="380"/>
      <c r="C6" s="374"/>
      <c r="D6" s="379" t="s">
        <v>248</v>
      </c>
      <c r="E6" s="380" t="s">
        <v>365</v>
      </c>
      <c r="F6" s="379" t="s">
        <v>249</v>
      </c>
      <c r="G6" s="380"/>
    </row>
    <row r="7" spans="1:9" ht="11.25" customHeight="1">
      <c r="A7" s="379" t="s">
        <v>250</v>
      </c>
      <c r="B7" s="380"/>
      <c r="C7" s="374"/>
      <c r="D7" s="379" t="s">
        <v>232</v>
      </c>
      <c r="E7" s="380"/>
      <c r="F7" s="379" t="s">
        <v>251</v>
      </c>
      <c r="G7" s="380" t="s">
        <v>252</v>
      </c>
    </row>
    <row r="8" spans="1:9" ht="10.5" customHeight="1">
      <c r="A8" s="379" t="s">
        <v>253</v>
      </c>
      <c r="B8" s="380" t="s">
        <v>254</v>
      </c>
      <c r="C8" s="374"/>
      <c r="D8" s="374"/>
      <c r="E8" s="374"/>
      <c r="F8" s="374"/>
      <c r="G8" s="374"/>
    </row>
    <row r="9" spans="1:9" ht="5.25" customHeight="1">
      <c r="A9" s="374"/>
      <c r="B9" s="374"/>
      <c r="C9" s="374"/>
      <c r="D9" s="374"/>
      <c r="E9" s="374"/>
      <c r="F9" s="374"/>
      <c r="G9" s="374"/>
    </row>
    <row r="10" spans="1:9" s="382" customFormat="1" ht="17.45" customHeight="1">
      <c r="A10" s="375"/>
      <c r="B10" s="375"/>
      <c r="C10" s="375"/>
      <c r="D10" s="514" t="s">
        <v>255</v>
      </c>
      <c r="E10" s="514"/>
      <c r="F10" s="515" t="s">
        <v>256</v>
      </c>
      <c r="G10" s="515"/>
      <c r="I10" s="383"/>
    </row>
    <row r="11" spans="1:9" s="382" customFormat="1" ht="11.25" customHeight="1">
      <c r="A11" s="384" t="s">
        <v>257</v>
      </c>
      <c r="B11" s="384" t="s">
        <v>258</v>
      </c>
      <c r="C11" s="384" t="s">
        <v>234</v>
      </c>
      <c r="D11" s="384" t="s">
        <v>235</v>
      </c>
      <c r="E11" s="384" t="s">
        <v>236</v>
      </c>
      <c r="F11" s="384" t="s">
        <v>235</v>
      </c>
      <c r="G11" s="385" t="s">
        <v>236</v>
      </c>
      <c r="I11" s="383"/>
    </row>
    <row r="12" spans="1:9" ht="12.2" customHeight="1">
      <c r="A12" s="386" t="s">
        <v>121</v>
      </c>
      <c r="B12" s="387" t="s">
        <v>259</v>
      </c>
      <c r="C12" s="387" t="s">
        <v>0</v>
      </c>
      <c r="D12" s="388"/>
      <c r="E12" s="388">
        <v>4679086</v>
      </c>
      <c r="F12" s="388"/>
      <c r="G12" s="388">
        <v>4679086</v>
      </c>
      <c r="I12" s="377">
        <f>D12-E12</f>
        <v>-4679086</v>
      </c>
    </row>
    <row r="13" spans="1:9" ht="11.25" customHeight="1">
      <c r="A13" s="386" t="s">
        <v>368</v>
      </c>
      <c r="B13" s="387" t="s">
        <v>369</v>
      </c>
      <c r="C13" s="387" t="s">
        <v>0</v>
      </c>
      <c r="D13" s="388">
        <v>2579086</v>
      </c>
      <c r="E13" s="388"/>
      <c r="F13" s="388">
        <v>2579086</v>
      </c>
      <c r="G13" s="388"/>
      <c r="I13" s="377">
        <f t="shared" ref="I13:I58" si="0">D13-E13</f>
        <v>2579086</v>
      </c>
    </row>
    <row r="14" spans="1:9" ht="11.25" customHeight="1">
      <c r="A14" s="386" t="s">
        <v>370</v>
      </c>
      <c r="B14" s="387" t="s">
        <v>629</v>
      </c>
      <c r="C14" s="387" t="s">
        <v>0</v>
      </c>
      <c r="D14" s="388">
        <v>72637787.745499998</v>
      </c>
      <c r="E14" s="388"/>
      <c r="F14" s="388">
        <v>72637787.745499998</v>
      </c>
      <c r="G14" s="388"/>
      <c r="I14" s="377">
        <f t="shared" si="0"/>
        <v>72637787.745499998</v>
      </c>
    </row>
    <row r="15" spans="1:9" ht="11.25" customHeight="1">
      <c r="A15" s="386" t="s">
        <v>375</v>
      </c>
      <c r="B15" s="387" t="s">
        <v>376</v>
      </c>
      <c r="C15" s="387" t="s">
        <v>0</v>
      </c>
      <c r="D15" s="388">
        <v>14706846.443120001</v>
      </c>
      <c r="E15" s="388"/>
      <c r="F15" s="388">
        <v>14706846.443120001</v>
      </c>
      <c r="G15" s="388"/>
      <c r="I15" s="377">
        <f t="shared" si="0"/>
        <v>14706846.443120001</v>
      </c>
    </row>
    <row r="16" spans="1:9" s="382" customFormat="1" ht="11.25" customHeight="1">
      <c r="A16" s="417" t="s">
        <v>389</v>
      </c>
      <c r="B16" s="398" t="s">
        <v>390</v>
      </c>
      <c r="C16" s="398" t="s">
        <v>1</v>
      </c>
      <c r="D16" s="418">
        <v>0</v>
      </c>
      <c r="E16" s="418"/>
      <c r="F16" s="418">
        <v>0</v>
      </c>
      <c r="G16" s="418"/>
      <c r="I16" s="383">
        <f t="shared" si="0"/>
        <v>0</v>
      </c>
    </row>
    <row r="17" spans="1:9" ht="12.2" customHeight="1">
      <c r="A17" s="386" t="s">
        <v>434</v>
      </c>
      <c r="B17" s="387" t="s">
        <v>342</v>
      </c>
      <c r="C17" s="387" t="s">
        <v>1</v>
      </c>
      <c r="D17" s="388"/>
      <c r="E17" s="388">
        <v>353304.00029963686</v>
      </c>
      <c r="F17" s="388"/>
      <c r="G17" s="388">
        <v>2520.0000021372089</v>
      </c>
      <c r="I17" s="377">
        <f t="shared" si="0"/>
        <v>-353304.00029963686</v>
      </c>
    </row>
    <row r="18" spans="1:9" ht="11.25" customHeight="1">
      <c r="A18" s="386" t="s">
        <v>440</v>
      </c>
      <c r="B18" s="387" t="s">
        <v>441</v>
      </c>
      <c r="C18" s="387" t="s">
        <v>0</v>
      </c>
      <c r="D18" s="388"/>
      <c r="E18" s="388">
        <v>6522549.29</v>
      </c>
      <c r="F18" s="388"/>
      <c r="G18" s="388">
        <v>6522549.29</v>
      </c>
      <c r="I18" s="377">
        <f t="shared" si="0"/>
        <v>-6522549.29</v>
      </c>
    </row>
    <row r="19" spans="1:9" ht="11.25" customHeight="1">
      <c r="A19" s="386" t="s">
        <v>442</v>
      </c>
      <c r="B19" s="387" t="s">
        <v>443</v>
      </c>
      <c r="C19" s="387" t="s">
        <v>1</v>
      </c>
      <c r="D19" s="477">
        <v>0</v>
      </c>
      <c r="E19" s="388">
        <v>0</v>
      </c>
      <c r="F19" s="477">
        <v>0</v>
      </c>
      <c r="G19" s="388">
        <v>0</v>
      </c>
      <c r="I19" s="377">
        <f t="shared" si="0"/>
        <v>0</v>
      </c>
    </row>
    <row r="20" spans="1:9" ht="11.25" customHeight="1">
      <c r="A20" s="386" t="s">
        <v>260</v>
      </c>
      <c r="B20" s="387" t="s">
        <v>448</v>
      </c>
      <c r="C20" s="387" t="s">
        <v>1</v>
      </c>
      <c r="D20" s="388"/>
      <c r="E20" s="388">
        <v>0</v>
      </c>
      <c r="F20" s="388"/>
      <c r="G20" s="388">
        <v>0</v>
      </c>
      <c r="I20" s="377">
        <f t="shared" si="0"/>
        <v>0</v>
      </c>
    </row>
    <row r="21" spans="1:9" ht="11.25" customHeight="1">
      <c r="A21" s="386" t="s">
        <v>261</v>
      </c>
      <c r="B21" s="387" t="s">
        <v>451</v>
      </c>
      <c r="C21" s="387" t="s">
        <v>1</v>
      </c>
      <c r="D21" s="388"/>
      <c r="E21" s="388">
        <v>0</v>
      </c>
      <c r="F21" s="388"/>
      <c r="G21" s="388">
        <v>0</v>
      </c>
      <c r="I21" s="377">
        <f t="shared" si="0"/>
        <v>0</v>
      </c>
    </row>
    <row r="22" spans="1:9" ht="12.2" customHeight="1">
      <c r="A22" s="386" t="s">
        <v>262</v>
      </c>
      <c r="B22" s="387" t="s">
        <v>452</v>
      </c>
      <c r="C22" s="387" t="s">
        <v>1</v>
      </c>
      <c r="D22" s="388"/>
      <c r="E22" s="388">
        <v>5.8207660913467407E-11</v>
      </c>
      <c r="F22" s="388"/>
      <c r="G22" s="388">
        <v>4.5474735088646412E-13</v>
      </c>
      <c r="I22" s="377">
        <f t="shared" si="0"/>
        <v>-5.8207660913467407E-11</v>
      </c>
    </row>
    <row r="23" spans="1:9" ht="11.25" customHeight="1">
      <c r="A23" s="386" t="s">
        <v>305</v>
      </c>
      <c r="B23" s="387" t="s">
        <v>454</v>
      </c>
      <c r="C23" s="387" t="s">
        <v>0</v>
      </c>
      <c r="D23" s="388">
        <v>0</v>
      </c>
      <c r="E23" s="388">
        <v>0</v>
      </c>
      <c r="F23" s="388"/>
      <c r="G23" s="388">
        <v>0</v>
      </c>
      <c r="I23" s="377">
        <f t="shared" si="0"/>
        <v>0</v>
      </c>
    </row>
    <row r="24" spans="1:9" ht="11.25" customHeight="1">
      <c r="A24" s="386" t="s">
        <v>458</v>
      </c>
      <c r="B24" s="387" t="s">
        <v>454</v>
      </c>
      <c r="C24" s="387" t="s">
        <v>0</v>
      </c>
      <c r="D24" s="388">
        <v>0</v>
      </c>
      <c r="E24" s="388">
        <v>0</v>
      </c>
      <c r="F24" s="388">
        <v>0</v>
      </c>
      <c r="G24" s="388"/>
      <c r="I24" s="377">
        <f t="shared" si="0"/>
        <v>0</v>
      </c>
    </row>
    <row r="25" spans="1:9" ht="11.25" customHeight="1">
      <c r="A25" s="386" t="s">
        <v>140</v>
      </c>
      <c r="B25" s="387" t="s">
        <v>263</v>
      </c>
      <c r="C25" s="387" t="s">
        <v>1</v>
      </c>
      <c r="D25" s="388">
        <v>49462560</v>
      </c>
      <c r="E25" s="388"/>
      <c r="F25" s="388">
        <v>352800</v>
      </c>
      <c r="G25" s="388"/>
      <c r="I25" s="377">
        <f t="shared" si="0"/>
        <v>49462560</v>
      </c>
    </row>
    <row r="26" spans="1:9" ht="11.25" customHeight="1">
      <c r="A26" s="386" t="s">
        <v>141</v>
      </c>
      <c r="B26" s="387" t="s">
        <v>264</v>
      </c>
      <c r="C26" s="387" t="s">
        <v>0</v>
      </c>
      <c r="D26" s="388"/>
      <c r="E26" s="388">
        <v>1156896</v>
      </c>
      <c r="F26" s="388"/>
      <c r="G26" s="388">
        <v>1156896</v>
      </c>
      <c r="I26" s="377">
        <f t="shared" si="0"/>
        <v>-1156896</v>
      </c>
    </row>
    <row r="27" spans="1:9" ht="12.2" customHeight="1">
      <c r="A27" s="386" t="s">
        <v>3</v>
      </c>
      <c r="B27" s="387" t="s">
        <v>133</v>
      </c>
      <c r="C27" s="387" t="s">
        <v>0</v>
      </c>
      <c r="D27" s="388"/>
      <c r="E27" s="388">
        <v>8370</v>
      </c>
      <c r="F27" s="388"/>
      <c r="G27" s="388">
        <v>8370</v>
      </c>
      <c r="I27" s="377">
        <f t="shared" si="0"/>
        <v>-8370</v>
      </c>
    </row>
    <row r="28" spans="1:9" ht="11.25" customHeight="1">
      <c r="A28" s="386" t="s">
        <v>4</v>
      </c>
      <c r="B28" s="387" t="s">
        <v>134</v>
      </c>
      <c r="C28" s="387" t="s">
        <v>0</v>
      </c>
      <c r="D28" s="388"/>
      <c r="E28" s="388">
        <v>0</v>
      </c>
      <c r="F28" s="388"/>
      <c r="G28" s="388">
        <v>0</v>
      </c>
      <c r="I28" s="377">
        <f t="shared" si="0"/>
        <v>0</v>
      </c>
    </row>
    <row r="29" spans="1:9" s="382" customFormat="1" ht="11.25" customHeight="1">
      <c r="A29" s="417" t="s">
        <v>478</v>
      </c>
      <c r="B29" s="398" t="s">
        <v>479</v>
      </c>
      <c r="C29" s="398" t="s">
        <v>0</v>
      </c>
      <c r="D29" s="418">
        <v>2198464</v>
      </c>
      <c r="E29" s="418"/>
      <c r="F29" s="418">
        <v>2198464</v>
      </c>
      <c r="G29" s="418"/>
      <c r="I29" s="383">
        <f t="shared" si="0"/>
        <v>2198464</v>
      </c>
    </row>
    <row r="30" spans="1:9" s="382" customFormat="1" ht="11.25" customHeight="1">
      <c r="A30" s="417" t="s">
        <v>137</v>
      </c>
      <c r="B30" s="398" t="s">
        <v>138</v>
      </c>
      <c r="C30" s="398" t="s">
        <v>0</v>
      </c>
      <c r="D30" s="388">
        <v>15732278.790100003</v>
      </c>
      <c r="E30" s="418"/>
      <c r="F30" s="388">
        <v>15732278.790100003</v>
      </c>
      <c r="G30" s="418"/>
      <c r="I30" s="383">
        <f t="shared" si="0"/>
        <v>15732278.790100003</v>
      </c>
    </row>
    <row r="31" spans="1:9" s="382" customFormat="1" ht="11.25" customHeight="1">
      <c r="A31" s="417" t="s">
        <v>631</v>
      </c>
      <c r="B31" s="398" t="s">
        <v>630</v>
      </c>
      <c r="C31" s="398" t="s">
        <v>0</v>
      </c>
      <c r="D31" s="418">
        <v>0</v>
      </c>
      <c r="E31" s="388">
        <v>4916749</v>
      </c>
      <c r="F31" s="418">
        <v>0</v>
      </c>
      <c r="G31" s="388">
        <v>4916749</v>
      </c>
      <c r="I31" s="383">
        <f t="shared" si="0"/>
        <v>-4916749</v>
      </c>
    </row>
    <row r="32" spans="1:9" s="382" customFormat="1" ht="11.25" customHeight="1">
      <c r="A32" s="417" t="s">
        <v>480</v>
      </c>
      <c r="B32" s="398" t="s">
        <v>481</v>
      </c>
      <c r="C32" s="398" t="s">
        <v>0</v>
      </c>
      <c r="D32" s="388">
        <v>1317943.7999999989</v>
      </c>
      <c r="E32" s="418">
        <v>0</v>
      </c>
      <c r="F32" s="388">
        <v>1317943.7999999989</v>
      </c>
      <c r="G32" s="418">
        <v>0</v>
      </c>
      <c r="I32" s="383">
        <f t="shared" si="0"/>
        <v>1317943.7999999989</v>
      </c>
    </row>
    <row r="33" spans="1:9" s="382" customFormat="1" ht="12.2" customHeight="1">
      <c r="A33" s="417" t="s">
        <v>139</v>
      </c>
      <c r="B33" s="398" t="s">
        <v>482</v>
      </c>
      <c r="C33" s="398" t="s">
        <v>1</v>
      </c>
      <c r="D33" s="418"/>
      <c r="E33" s="388">
        <v>77110000</v>
      </c>
      <c r="F33" s="418"/>
      <c r="G33" s="388">
        <v>550000</v>
      </c>
      <c r="I33" s="383">
        <f>-E33</f>
        <v>-77110000</v>
      </c>
    </row>
    <row r="34" spans="1:9" ht="11.25" customHeight="1">
      <c r="A34" s="386" t="s">
        <v>343</v>
      </c>
      <c r="B34" s="387" t="s">
        <v>451</v>
      </c>
      <c r="C34" s="387" t="s">
        <v>1</v>
      </c>
      <c r="D34" s="388" t="s">
        <v>291</v>
      </c>
      <c r="E34" s="388">
        <v>77110000</v>
      </c>
      <c r="F34" s="388"/>
      <c r="G34" s="388">
        <v>550000</v>
      </c>
      <c r="I34" s="383">
        <f>-E34</f>
        <v>-77110000</v>
      </c>
    </row>
    <row r="35" spans="1:9" ht="11.25" customHeight="1">
      <c r="A35" s="386" t="s">
        <v>494</v>
      </c>
      <c r="B35" s="387" t="s">
        <v>495</v>
      </c>
      <c r="C35" s="387" t="s">
        <v>0</v>
      </c>
      <c r="D35" s="388">
        <v>6115069.5999999996</v>
      </c>
      <c r="E35" s="388"/>
      <c r="F35" s="388">
        <v>6115069.5999999996</v>
      </c>
      <c r="G35" s="388"/>
      <c r="I35" s="377">
        <f t="shared" si="0"/>
        <v>6115069.5999999996</v>
      </c>
    </row>
    <row r="36" spans="1:9" ht="11.25" customHeight="1">
      <c r="A36" s="386" t="s">
        <v>344</v>
      </c>
      <c r="B36" s="387" t="s">
        <v>496</v>
      </c>
      <c r="C36" s="387" t="s">
        <v>0</v>
      </c>
      <c r="D36" s="388"/>
      <c r="E36" s="388">
        <v>1921.5100000000093</v>
      </c>
      <c r="F36" s="388"/>
      <c r="G36" s="388">
        <v>1921.5100000000093</v>
      </c>
      <c r="I36" s="377">
        <f t="shared" si="0"/>
        <v>-1921.5100000000093</v>
      </c>
    </row>
    <row r="37" spans="1:9" ht="11.25" customHeight="1">
      <c r="A37" s="386" t="s">
        <v>513</v>
      </c>
      <c r="B37" s="387" t="s">
        <v>514</v>
      </c>
      <c r="C37" s="387" t="s">
        <v>0</v>
      </c>
      <c r="D37" s="388">
        <v>10086</v>
      </c>
      <c r="E37" s="388"/>
      <c r="F37" s="388">
        <v>10086</v>
      </c>
      <c r="G37" s="388"/>
      <c r="I37" s="377">
        <f t="shared" si="0"/>
        <v>10086</v>
      </c>
    </row>
    <row r="38" spans="1:9" ht="12.2" customHeight="1">
      <c r="A38" s="386" t="s">
        <v>515</v>
      </c>
      <c r="B38" s="387" t="s">
        <v>516</v>
      </c>
      <c r="C38" s="387" t="s">
        <v>1</v>
      </c>
      <c r="D38" s="388">
        <v>5371873.7575886846</v>
      </c>
      <c r="E38" s="388"/>
      <c r="F38" s="388">
        <v>38315.789997066488</v>
      </c>
      <c r="G38" s="388"/>
      <c r="I38" s="377">
        <f t="shared" si="0"/>
        <v>5371873.7575886846</v>
      </c>
    </row>
    <row r="39" spans="1:9" s="382" customFormat="1" ht="11.25" customHeight="1">
      <c r="A39" s="417" t="s">
        <v>266</v>
      </c>
      <c r="B39" s="398" t="s">
        <v>267</v>
      </c>
      <c r="C39" s="398" t="s">
        <v>0</v>
      </c>
      <c r="D39" s="418"/>
      <c r="E39" s="418">
        <v>0</v>
      </c>
      <c r="F39" s="418"/>
      <c r="G39" s="418">
        <v>0</v>
      </c>
      <c r="I39" s="383">
        <f t="shared" si="0"/>
        <v>0</v>
      </c>
    </row>
    <row r="40" spans="1:9" ht="11.25" customHeight="1">
      <c r="A40" s="386" t="s">
        <v>142</v>
      </c>
      <c r="B40" s="387" t="s">
        <v>143</v>
      </c>
      <c r="C40" s="387" t="s">
        <v>0</v>
      </c>
      <c r="D40" s="438">
        <v>0</v>
      </c>
      <c r="E40" s="388"/>
      <c r="F40" s="388">
        <v>0</v>
      </c>
      <c r="G40" s="388"/>
      <c r="I40" s="377">
        <f t="shared" si="0"/>
        <v>0</v>
      </c>
    </row>
    <row r="41" spans="1:9" ht="11.25" customHeight="1">
      <c r="A41" s="386" t="s">
        <v>541</v>
      </c>
      <c r="B41" s="387" t="s">
        <v>542</v>
      </c>
      <c r="C41" s="387" t="s">
        <v>0</v>
      </c>
      <c r="D41" s="388">
        <v>18862107.07</v>
      </c>
      <c r="E41" s="388"/>
      <c r="F41" s="388">
        <v>18847988.48</v>
      </c>
      <c r="G41" s="388"/>
      <c r="I41" s="377">
        <f t="shared" si="0"/>
        <v>18862107.07</v>
      </c>
    </row>
    <row r="42" spans="1:9" ht="11.25" customHeight="1">
      <c r="A42" s="386" t="s">
        <v>144</v>
      </c>
      <c r="B42" s="387" t="s">
        <v>81</v>
      </c>
      <c r="C42" s="387" t="s">
        <v>0</v>
      </c>
      <c r="D42" s="438">
        <v>1179.6641000000091</v>
      </c>
      <c r="E42" s="388" t="s">
        <v>291</v>
      </c>
      <c r="F42" s="388">
        <v>1179.6641000000091</v>
      </c>
      <c r="G42" s="388" t="s">
        <v>291</v>
      </c>
      <c r="I42" s="377">
        <f>D42</f>
        <v>1179.6641000000091</v>
      </c>
    </row>
    <row r="43" spans="1:9" ht="12.2" customHeight="1">
      <c r="A43" s="386" t="s">
        <v>345</v>
      </c>
      <c r="B43" s="387" t="s">
        <v>346</v>
      </c>
      <c r="C43" s="387" t="s">
        <v>0</v>
      </c>
      <c r="D43" s="388">
        <v>18896145.199999999</v>
      </c>
      <c r="E43" s="388"/>
      <c r="F43" s="388">
        <v>18900796.960000001</v>
      </c>
      <c r="G43" s="388"/>
      <c r="I43" s="377">
        <f t="shared" si="0"/>
        <v>18896145.199999999</v>
      </c>
    </row>
    <row r="44" spans="1:9" ht="11.25" customHeight="1">
      <c r="A44" s="386" t="s">
        <v>347</v>
      </c>
      <c r="B44" s="387" t="s">
        <v>269</v>
      </c>
      <c r="C44" s="387" t="s">
        <v>0</v>
      </c>
      <c r="D44" s="438">
        <v>768403.0736</v>
      </c>
      <c r="E44" s="388"/>
      <c r="F44" s="388">
        <v>768403.0736</v>
      </c>
      <c r="G44" s="388"/>
      <c r="I44" s="377">
        <f t="shared" si="0"/>
        <v>768403.0736</v>
      </c>
    </row>
    <row r="45" spans="1:9" ht="11.25" customHeight="1">
      <c r="A45" s="386" t="s">
        <v>6</v>
      </c>
      <c r="B45" s="387" t="s">
        <v>83</v>
      </c>
      <c r="C45" s="387" t="s">
        <v>0</v>
      </c>
      <c r="D45" s="438">
        <v>389556.24599999998</v>
      </c>
      <c r="E45" s="388"/>
      <c r="F45" s="388">
        <v>389556.24599999998</v>
      </c>
      <c r="G45" s="388"/>
      <c r="I45" s="377">
        <f t="shared" si="0"/>
        <v>389556.24599999998</v>
      </c>
    </row>
    <row r="46" spans="1:9" ht="11.25" customHeight="1">
      <c r="A46" s="386" t="s">
        <v>270</v>
      </c>
      <c r="B46" s="387" t="s">
        <v>271</v>
      </c>
      <c r="C46" s="387" t="s">
        <v>0</v>
      </c>
      <c r="D46" s="438">
        <v>9481</v>
      </c>
      <c r="E46" s="388"/>
      <c r="F46" s="388">
        <v>9481</v>
      </c>
      <c r="G46" s="388"/>
      <c r="I46" s="377">
        <f t="shared" si="0"/>
        <v>9481</v>
      </c>
    </row>
    <row r="47" spans="1:9" ht="11.25" customHeight="1">
      <c r="A47" s="386" t="s">
        <v>543</v>
      </c>
      <c r="B47" s="387" t="s">
        <v>544</v>
      </c>
      <c r="C47" s="387" t="s">
        <v>0</v>
      </c>
      <c r="D47" s="438">
        <v>113573.33</v>
      </c>
      <c r="E47" s="388"/>
      <c r="F47" s="388">
        <v>113573.33</v>
      </c>
      <c r="G47" s="388"/>
      <c r="I47" s="377">
        <f t="shared" si="0"/>
        <v>113573.33</v>
      </c>
    </row>
    <row r="48" spans="1:9" ht="12.2" customHeight="1">
      <c r="A48" s="386" t="s">
        <v>272</v>
      </c>
      <c r="B48" s="387" t="s">
        <v>273</v>
      </c>
      <c r="C48" s="387" t="s">
        <v>0</v>
      </c>
      <c r="D48" s="438">
        <v>544425</v>
      </c>
      <c r="E48" s="388"/>
      <c r="F48" s="388">
        <v>544425</v>
      </c>
      <c r="G48" s="388"/>
      <c r="I48" s="377">
        <f t="shared" si="0"/>
        <v>544425</v>
      </c>
    </row>
    <row r="49" spans="1:9" ht="11.25" customHeight="1">
      <c r="A49" s="386" t="s">
        <v>274</v>
      </c>
      <c r="B49" s="387" t="s">
        <v>275</v>
      </c>
      <c r="C49" s="387" t="s">
        <v>0</v>
      </c>
      <c r="D49" s="438">
        <v>90918</v>
      </c>
      <c r="E49" s="388"/>
      <c r="F49" s="388">
        <v>90918</v>
      </c>
      <c r="G49" s="388"/>
      <c r="I49" s="377">
        <f t="shared" si="0"/>
        <v>90918</v>
      </c>
    </row>
    <row r="50" spans="1:9" ht="11.25" customHeight="1">
      <c r="A50" s="386" t="s">
        <v>545</v>
      </c>
      <c r="B50" s="387" t="s">
        <v>546</v>
      </c>
      <c r="C50" s="387" t="s">
        <v>0</v>
      </c>
      <c r="D50" s="388">
        <v>0</v>
      </c>
      <c r="E50" s="388"/>
      <c r="F50" s="388">
        <v>0</v>
      </c>
      <c r="G50" s="388"/>
      <c r="I50" s="377">
        <f t="shared" si="0"/>
        <v>0</v>
      </c>
    </row>
    <row r="51" spans="1:9" ht="11.25" customHeight="1">
      <c r="A51" s="386" t="s">
        <v>547</v>
      </c>
      <c r="B51" s="387" t="s">
        <v>548</v>
      </c>
      <c r="C51" s="387" t="s">
        <v>0</v>
      </c>
      <c r="D51" s="388">
        <v>0</v>
      </c>
      <c r="E51" s="388"/>
      <c r="F51" s="388">
        <v>0</v>
      </c>
      <c r="G51" s="388"/>
      <c r="I51" s="377">
        <f t="shared" si="0"/>
        <v>0</v>
      </c>
    </row>
    <row r="52" spans="1:9" ht="11.25" customHeight="1">
      <c r="A52" s="386" t="s">
        <v>146</v>
      </c>
      <c r="B52" s="387" t="s">
        <v>147</v>
      </c>
      <c r="C52" s="387" t="s">
        <v>0</v>
      </c>
      <c r="D52" s="388">
        <v>34535.033318366353</v>
      </c>
      <c r="E52" s="388"/>
      <c r="F52" s="388">
        <v>34535.589634501201</v>
      </c>
      <c r="G52" s="388"/>
      <c r="I52" s="377">
        <f t="shared" si="0"/>
        <v>34535.033318366353</v>
      </c>
    </row>
    <row r="53" spans="1:9" ht="12.2" customHeight="1">
      <c r="A53" s="386" t="s">
        <v>148</v>
      </c>
      <c r="B53" s="387" t="s">
        <v>149</v>
      </c>
      <c r="C53" s="387" t="s">
        <v>0</v>
      </c>
      <c r="D53" s="388">
        <v>267768.92659107869</v>
      </c>
      <c r="E53" s="388"/>
      <c r="F53" s="388">
        <v>267768.92659107869</v>
      </c>
      <c r="G53" s="388"/>
      <c r="I53" s="377">
        <f t="shared" si="0"/>
        <v>267768.92659107869</v>
      </c>
    </row>
    <row r="54" spans="1:9" ht="11.25" customHeight="1">
      <c r="A54" s="386" t="s">
        <v>549</v>
      </c>
      <c r="B54" s="387" t="s">
        <v>628</v>
      </c>
      <c r="C54" s="387" t="s">
        <v>0</v>
      </c>
      <c r="D54" s="438"/>
      <c r="E54" s="388">
        <v>37748714</v>
      </c>
      <c r="F54" s="388"/>
      <c r="G54" s="388">
        <v>37748714</v>
      </c>
      <c r="I54" s="377">
        <f t="shared" si="0"/>
        <v>-37748714</v>
      </c>
    </row>
    <row r="55" spans="1:9" ht="11.25" customHeight="1">
      <c r="A55" s="386" t="s">
        <v>633</v>
      </c>
      <c r="B55" s="387" t="s">
        <v>632</v>
      </c>
      <c r="C55" s="387" t="s">
        <v>0</v>
      </c>
      <c r="D55" s="388"/>
      <c r="E55" s="388">
        <v>171867</v>
      </c>
      <c r="F55" s="388"/>
      <c r="G55" s="388">
        <v>171867</v>
      </c>
    </row>
    <row r="56" spans="1:9" ht="11.25" customHeight="1">
      <c r="A56" s="386" t="s">
        <v>150</v>
      </c>
      <c r="B56" s="387" t="s">
        <v>151</v>
      </c>
      <c r="C56" s="387" t="s">
        <v>0</v>
      </c>
      <c r="D56" s="388"/>
      <c r="E56" s="388">
        <v>108753.794621309</v>
      </c>
      <c r="F56" s="388"/>
      <c r="G56" s="388">
        <v>108753.794621309</v>
      </c>
      <c r="I56" s="377">
        <f t="shared" si="0"/>
        <v>-108753.794621309</v>
      </c>
    </row>
    <row r="57" spans="1:9" ht="11.25" customHeight="1">
      <c r="A57" s="386" t="s">
        <v>152</v>
      </c>
      <c r="B57" s="387" t="s">
        <v>153</v>
      </c>
      <c r="C57" s="387" t="s">
        <v>0</v>
      </c>
      <c r="D57" s="388"/>
      <c r="E57" s="388">
        <v>221877.93052001501</v>
      </c>
      <c r="F57" s="388"/>
      <c r="G57" s="388">
        <v>221877.93052001501</v>
      </c>
      <c r="I57" s="377">
        <f t="shared" si="0"/>
        <v>-221877.93052001501</v>
      </c>
    </row>
    <row r="58" spans="1:9" ht="11.25" customHeight="1">
      <c r="A58" s="386" t="s">
        <v>551</v>
      </c>
      <c r="B58" s="387" t="s">
        <v>552</v>
      </c>
      <c r="C58" s="387" t="s">
        <v>0</v>
      </c>
      <c r="D58" s="388"/>
      <c r="E58" s="388">
        <v>0.15099999867379665</v>
      </c>
      <c r="F58" s="388"/>
      <c r="G58" s="388">
        <v>0.15099999867379665</v>
      </c>
      <c r="I58" s="377">
        <f t="shared" si="0"/>
        <v>-0.15099999867379665</v>
      </c>
    </row>
    <row r="59" spans="1:9" ht="23.45" customHeight="1">
      <c r="A59" s="374"/>
      <c r="B59" s="374"/>
      <c r="C59" s="389" t="s">
        <v>43</v>
      </c>
      <c r="D59" s="390">
        <f>SUM(D12:D58)</f>
        <v>210110088.67991811</v>
      </c>
      <c r="E59" s="390">
        <f>SUM(E12:E58)</f>
        <v>210110088.67644098</v>
      </c>
      <c r="F59" s="516"/>
      <c r="G59" s="516"/>
    </row>
    <row r="60" spans="1:9" ht="12.2" customHeight="1">
      <c r="A60" s="374"/>
      <c r="B60" s="374"/>
      <c r="C60" s="391" t="s">
        <v>89</v>
      </c>
      <c r="D60" s="441">
        <v>0</v>
      </c>
      <c r="E60" s="517">
        <v>0</v>
      </c>
      <c r="F60" s="516"/>
      <c r="G60" s="516"/>
    </row>
    <row r="61" spans="1:9" ht="0.75" customHeight="1">
      <c r="A61" s="374"/>
      <c r="B61" s="374"/>
      <c r="C61" s="374"/>
      <c r="D61" s="374"/>
      <c r="E61" s="517"/>
      <c r="F61" s="374"/>
      <c r="G61" s="374"/>
    </row>
    <row r="62" spans="1:9" ht="18.95" customHeight="1">
      <c r="A62" s="374"/>
      <c r="B62" s="374"/>
      <c r="C62" s="374"/>
      <c r="D62" s="374"/>
      <c r="E62" s="374"/>
      <c r="F62" s="374"/>
      <c r="G62" s="392"/>
    </row>
    <row r="63" spans="1:9" ht="18.95" customHeight="1">
      <c r="A63" s="510" t="s">
        <v>276</v>
      </c>
      <c r="B63" s="510"/>
      <c r="C63" s="374"/>
      <c r="D63" s="392">
        <f>SUM(D41:D53)</f>
        <v>39978092.54360944</v>
      </c>
      <c r="E63" s="392">
        <f>SUM(E54:E58)</f>
        <v>38251212.876141325</v>
      </c>
      <c r="F63" s="374"/>
      <c r="G63" s="374"/>
    </row>
    <row r="64" spans="1:9" ht="18.95" customHeight="1">
      <c r="A64" s="510"/>
      <c r="B64" s="510"/>
      <c r="C64" s="374"/>
      <c r="D64" s="392">
        <f>D63-E63</f>
        <v>1726879.6674681157</v>
      </c>
      <c r="E64" s="374"/>
      <c r="F64" s="511" t="s">
        <v>136</v>
      </c>
      <c r="G64" s="511"/>
    </row>
    <row r="65" spans="5:6">
      <c r="E65" s="439"/>
    </row>
    <row r="66" spans="5:6">
      <c r="F66" s="376" t="s">
        <v>291</v>
      </c>
    </row>
    <row r="67" spans="5:6">
      <c r="E67" s="439"/>
    </row>
    <row r="68" spans="5:6">
      <c r="E68" s="439"/>
    </row>
  </sheetData>
  <mergeCells count="8">
    <mergeCell ref="A63:B64"/>
    <mergeCell ref="F64:G64"/>
    <mergeCell ref="A1:A2"/>
    <mergeCell ref="B1:E1"/>
    <mergeCell ref="D10:E10"/>
    <mergeCell ref="F10:G10"/>
    <mergeCell ref="F59:G60"/>
    <mergeCell ref="E60:E61"/>
  </mergeCells>
  <hyperlinks>
    <hyperlink ref="A12" r:id="rId1" display="RaportiShpejte.aspx?idraporti=1&amp;filterNumerLlogarie=101&amp;printo=0&amp;Sesioni=true&amp;windowWidth=845.88"/>
    <hyperlink ref="A13" r:id="rId2" display="RaportiShpejte.aspx?idraporti=1&amp;filterNumerLlogarie=108&amp;printo=0&amp;Sesioni=true&amp;windowWidth=845.88"/>
    <hyperlink ref="A14" r:id="rId3" display="RaportiShpejte.aspx?idraporti=1&amp;filterNumerLlogarie=231&amp;printo=0&amp;Sesioni=true&amp;windowWidth=845.88"/>
    <hyperlink ref="A15" r:id="rId4" display="RaportiShpejte.aspx?idraporti=1&amp;filterNumerLlogarie=351&amp;printo=0&amp;Sesioni=true&amp;windowWidth=845.88"/>
    <hyperlink ref="A16" r:id="rId5" display="RaportiShpejte.aspx?idraporti=1&amp;filterNumerLlogarie=401001&amp;printo=0&amp;Sesioni=true&amp;windowWidth=845.88"/>
    <hyperlink ref="A17" r:id="rId6" display="RaportiShpejte.aspx?idraporti=1&amp;filterNumerLlogarie=401003&amp;printo=0&amp;Sesioni=true&amp;windowWidth=845.88"/>
    <hyperlink ref="A18" r:id="rId7" display="RaportiShpejte.aspx?idraporti=1&amp;filterNumerLlogarie=401005&amp;printo=0&amp;Sesioni=true&amp;windowWidth=845.88"/>
    <hyperlink ref="A19" r:id="rId8" display="RaportiShpejte.aspx?idraporti=1&amp;filterNumerLlogarie=401006&amp;printo=0&amp;Sesioni=true&amp;windowWidth=845.88"/>
    <hyperlink ref="A20" r:id="rId9" display="RaportiShpejte.aspx?idraporti=1&amp;filterNumerLlogarie=40107&amp;printo=0&amp;Sesioni=true&amp;windowWidth=845.88"/>
    <hyperlink ref="A21" r:id="rId10" display="RaportiShpejte.aspx?idraporti=1&amp;filterNumerLlogarie=40108&amp;printo=0&amp;Sesioni=true&amp;windowWidth=845.88"/>
    <hyperlink ref="A22" r:id="rId11" display="RaportiShpejte.aspx?idraporti=1&amp;filterNumerLlogarie=40109&amp;printo=0&amp;Sesioni=true&amp;windowWidth=845.88"/>
    <hyperlink ref="A23" r:id="rId12" display="RaportiShpejte.aspx?idraporti=1&amp;filterNumerLlogarie=40111&amp;printo=0&amp;Sesioni=true&amp;windowWidth=845.88"/>
    <hyperlink ref="A24" r:id="rId13" display="RaportiShpejte.aspx?idraporti=1&amp;filterNumerLlogarie=41101&amp;printo=0&amp;Sesioni=true&amp;windowWidth=845.88"/>
    <hyperlink ref="A27" r:id="rId14" display="RaportiShpejte.aspx?idraporti=1&amp;filterNumerLlogarie=431&amp;printo=0&amp;Sesioni=true&amp;windowWidth=845.88"/>
    <hyperlink ref="A28" r:id="rId15" display="RaportiShpejte.aspx?idraporti=1&amp;filterNumerLlogarie=442&amp;printo=0&amp;Sesioni=true&amp;windowWidth=845.88"/>
    <hyperlink ref="A29" r:id="rId16" display="RaportiShpejte.aspx?idraporti=1&amp;filterNumerLlogarie=4453&amp;printo=0&amp;Sesioni=true&amp;windowWidth=845.88"/>
    <hyperlink ref="A30" r:id="rId17" display="RaportiShpejte.aspx?idraporti=1&amp;filterNumerLlogarie=4456&amp;printo=0&amp;Sesioni=true&amp;windowWidth=845.88"/>
    <hyperlink ref="A32" r:id="rId18" display="RaportiShpejte.aspx?idraporti=1&amp;filterNumerLlogarie=4457&amp;printo=0&amp;Sesioni=true&amp;windowWidth=845.88"/>
    <hyperlink ref="A33" r:id="rId19" display="RaportiShpejte.aspx?idraporti=1&amp;filterNumerLlogarie=4551&amp;printo=0&amp;Sesioni=true&amp;windowWidth=845.88"/>
    <hyperlink ref="A34" r:id="rId20" display="RaportiShpejte.aspx?idraporti=1&amp;filterNumerLlogarie=4552&amp;printo=0&amp;Sesioni=true&amp;windowWidth=845.88"/>
    <hyperlink ref="A35" r:id="rId21" display="RaportiShpejte.aspx?idraporti=1&amp;filterNumerLlogarie=486&amp;printo=0&amp;Sesioni=true&amp;windowWidth=845.88"/>
    <hyperlink ref="A36" r:id="rId22" display="RaportiShpejte.aspx?idraporti=1&amp;filterNumerLlogarie=5121&amp;printo=0&amp;Sesioni=true&amp;windowWidth=845.88"/>
    <hyperlink ref="A37" r:id="rId23" display="RaportiShpejte.aspx?idraporti=1&amp;filterNumerLlogarie=5122&amp;printo=0&amp;Sesioni=true&amp;windowWidth=845.88"/>
    <hyperlink ref="A38" r:id="rId24" display="RaportiShpejte.aspx?idraporti=1&amp;filterNumerLlogarie=51241&amp;printo=0&amp;Sesioni=true&amp;windowWidth=845.88"/>
    <hyperlink ref="A39" r:id="rId25" display="RaportiShpejte.aspx?idraporti=1&amp;filterNumerLlogarie=5311&amp;printo=0&amp;Sesioni=true&amp;windowWidth=845.88"/>
    <hyperlink ref="A40" r:id="rId26" display="RaportiShpejte.aspx?idraporti=1&amp;filterNumerLlogarie=581&amp;printo=0&amp;Sesioni=true&amp;windowWidth=845.88"/>
    <hyperlink ref="A41" r:id="rId27" display="RaportiShpejte.aspx?idraporti=1&amp;filterNumerLlogarie=605&amp;printo=0&amp;Sesioni=true&amp;windowWidth=845.88"/>
    <hyperlink ref="A42" r:id="rId28" display="RaportiShpejte.aspx?idraporti=1&amp;filterNumerLlogarie=608&amp;printo=0&amp;Sesioni=true&amp;windowWidth=845.88"/>
    <hyperlink ref="A43" r:id="rId29" display="RaportiShpejte.aspx?idraporti=1&amp;filterNumerLlogarie=611&amp;printo=0&amp;Sesioni=true&amp;windowWidth=845.88"/>
    <hyperlink ref="A44" r:id="rId30" display="RaportiShpejte.aspx?idraporti=1&amp;filterNumerLlogarie=6111&amp;printo=0&amp;Sesioni=true&amp;windowWidth=845.88"/>
    <hyperlink ref="A45" r:id="rId31" display="RaportiShpejte.aspx?idraporti=1&amp;filterNumerLlogarie=628&amp;printo=0&amp;Sesioni=true&amp;windowWidth=845.88"/>
    <hyperlink ref="A46" r:id="rId32" display="RaportiShpejte.aspx?idraporti=1&amp;filterNumerLlogarie=632&amp;printo=0&amp;Sesioni=true&amp;windowWidth=845.88"/>
    <hyperlink ref="A47" r:id="rId33" display="RaportiShpejte.aspx?idraporti=1&amp;filterNumerLlogarie=638&amp;printo=0&amp;Sesioni=true&amp;windowWidth=845.88"/>
    <hyperlink ref="A48" r:id="rId34" display="RaportiShpejte.aspx?idraporti=1&amp;filterNumerLlogarie=641&amp;printo=0&amp;Sesioni=true&amp;windowWidth=845.88"/>
    <hyperlink ref="A49" r:id="rId35" display="RaportiShpejte.aspx?idraporti=1&amp;filterNumerLlogarie=644&amp;printo=0&amp;Sesioni=true&amp;windowWidth=845.88"/>
    <hyperlink ref="A50" r:id="rId36" display="RaportiShpejte.aspx?idraporti=1&amp;filterNumerLlogarie=657&amp;printo=0&amp;Sesioni=true&amp;windowWidth=845.88"/>
    <hyperlink ref="A51" r:id="rId37" display="RaportiShpejte.aspx?idraporti=1&amp;filterNumerLlogarie=667&amp;printo=0&amp;Sesioni=true&amp;windowWidth=845.88"/>
    <hyperlink ref="A52" r:id="rId38" display="RaportiShpejte.aspx?idraporti=1&amp;filterNumerLlogarie=669&amp;printo=0&amp;Sesioni=true&amp;windowWidth=845.88"/>
    <hyperlink ref="A53" r:id="rId39" display="RaportiShpejte.aspx?idraporti=1&amp;filterNumerLlogarie=66901&amp;printo=0&amp;Sesioni=true&amp;windowWidth=845.88"/>
    <hyperlink ref="A54" r:id="rId40" display="RaportiShpejte.aspx?idraporti=1&amp;filterNumerLlogarie=704&amp;printo=0&amp;Sesioni=true&amp;windowWidth=845.88"/>
    <hyperlink ref="A56" r:id="rId41" display="RaportiShpejte.aspx?idraporti=1&amp;filterNumerLlogarie=769&amp;printo=0&amp;Sesioni=true&amp;windowWidth=845.88"/>
    <hyperlink ref="A57" r:id="rId42" display="RaportiShpejte.aspx?idraporti=1&amp;filterNumerLlogarie=76901&amp;printo=0&amp;Sesioni=true&amp;windowWidth=845.88"/>
    <hyperlink ref="A58" r:id="rId43" display="RaportiShpejte.aspx?idraporti=1&amp;filterNumerLlogarie=890&amp;printo=0&amp;Sesioni=true&amp;windowWidth=845.88"/>
  </hyperlinks>
  <pageMargins left="0.7" right="0.7" top="0.75" bottom="0.75" header="0.3" footer="0.3"/>
  <pageSetup orientation="portrait" verticalDpi="0" r:id="rId44"/>
  <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2:K55"/>
  <sheetViews>
    <sheetView showGridLines="0" topLeftCell="B1" workbookViewId="0">
      <selection activeCell="D27" sqref="D27"/>
    </sheetView>
  </sheetViews>
  <sheetFormatPr defaultRowHeight="12"/>
  <cols>
    <col min="1" max="1" width="2" style="65" bestFit="1" customWidth="1"/>
    <col min="2" max="2" width="31.5703125" style="90" customWidth="1"/>
    <col min="3" max="3" width="10.28515625" style="90" customWidth="1"/>
    <col min="4" max="4" width="17.28515625" style="92" bestFit="1" customWidth="1"/>
    <col min="5" max="5" width="2.42578125" style="92" customWidth="1"/>
    <col min="6" max="6" width="2.5703125" style="65" customWidth="1"/>
    <col min="7" max="7" width="15" style="65" customWidth="1"/>
    <col min="8" max="8" width="2.5703125" style="65" customWidth="1"/>
    <col min="9" max="9" width="22.42578125" style="65" customWidth="1"/>
    <col min="10" max="10" width="14.140625" style="65" customWidth="1"/>
    <col min="11" max="11" width="10.7109375" style="65" bestFit="1" customWidth="1"/>
    <col min="12" max="16384" width="9.140625" style="65"/>
  </cols>
  <sheetData>
    <row r="2" spans="2:11" ht="12.75">
      <c r="B2" s="61"/>
      <c r="C2" s="62" t="s">
        <v>12</v>
      </c>
      <c r="D2" s="63" t="s">
        <v>290</v>
      </c>
      <c r="E2" s="64"/>
      <c r="F2" s="8"/>
      <c r="G2" s="63" t="s">
        <v>602</v>
      </c>
      <c r="H2" s="63"/>
    </row>
    <row r="3" spans="2:11" ht="12.75">
      <c r="B3" s="66" t="s">
        <v>13</v>
      </c>
      <c r="C3" s="67"/>
      <c r="D3" s="68"/>
      <c r="E3" s="67"/>
      <c r="F3" s="9"/>
      <c r="I3" s="447" t="s">
        <v>637</v>
      </c>
    </row>
    <row r="4" spans="2:11" ht="12.75">
      <c r="B4" s="61" t="s">
        <v>14</v>
      </c>
      <c r="C4" s="69"/>
      <c r="D4" s="68"/>
      <c r="E4" s="67"/>
      <c r="F4" s="9"/>
      <c r="G4" s="68"/>
      <c r="H4" s="68"/>
      <c r="I4" s="447" t="s">
        <v>638</v>
      </c>
    </row>
    <row r="5" spans="2:11" ht="7.5" customHeight="1">
      <c r="B5" s="61"/>
      <c r="C5" s="69"/>
      <c r="D5" s="68"/>
      <c r="E5" s="67"/>
      <c r="F5" s="9"/>
      <c r="G5" s="68"/>
      <c r="H5" s="68"/>
      <c r="I5" s="448"/>
    </row>
    <row r="6" spans="2:11" ht="12.75">
      <c r="B6" s="70" t="s">
        <v>61</v>
      </c>
      <c r="C6" s="71">
        <v>4</v>
      </c>
      <c r="D6" s="72">
        <f>'Tiral balance '!I39+'Tiral balance '!I38+'Tiral balance '!I37+'Tiral balance '!I36</f>
        <v>5380038.2475886848</v>
      </c>
      <c r="E6" s="73"/>
      <c r="F6" s="9"/>
      <c r="G6" s="72">
        <v>1284655.8311999987</v>
      </c>
      <c r="H6" s="72"/>
      <c r="I6" s="448" t="s">
        <v>639</v>
      </c>
      <c r="J6" s="87"/>
      <c r="K6" s="87"/>
    </row>
    <row r="7" spans="2:11" ht="12.75">
      <c r="B7" s="74" t="s">
        <v>62</v>
      </c>
      <c r="C7" s="75"/>
      <c r="D7" s="76">
        <f>'P&amp;L Bilancio'!C16</f>
        <v>14331937.590099998</v>
      </c>
      <c r="E7" s="77"/>
      <c r="F7" s="10"/>
      <c r="G7" s="76">
        <v>3595883.9</v>
      </c>
      <c r="H7" s="76"/>
      <c r="I7" s="449" t="s">
        <v>640</v>
      </c>
      <c r="J7" s="87"/>
      <c r="K7" s="87"/>
    </row>
    <row r="8" spans="2:11" ht="12.75">
      <c r="B8" s="387" t="s">
        <v>495</v>
      </c>
      <c r="C8" s="75"/>
      <c r="D8" s="76">
        <f>'Tiral balance '!I35</f>
        <v>6115069.5999999996</v>
      </c>
      <c r="E8" s="77"/>
      <c r="F8" s="10"/>
      <c r="G8" s="76">
        <v>3461000</v>
      </c>
      <c r="H8" s="76"/>
      <c r="I8" s="449" t="s">
        <v>641</v>
      </c>
      <c r="J8" s="87"/>
      <c r="K8" s="87"/>
    </row>
    <row r="9" spans="2:11" ht="12.75">
      <c r="B9" s="74" t="s">
        <v>292</v>
      </c>
      <c r="C9" s="75"/>
      <c r="D9" s="76">
        <f>'Tiral balance '!I25</f>
        <v>49462560</v>
      </c>
      <c r="E9" s="77"/>
      <c r="F9" s="10"/>
      <c r="G9" s="76">
        <v>0</v>
      </c>
      <c r="H9" s="76"/>
      <c r="I9" s="447"/>
      <c r="J9" s="87"/>
      <c r="K9" s="87"/>
    </row>
    <row r="10" spans="2:11" ht="13.5" thickBot="1">
      <c r="B10" s="74" t="s">
        <v>293</v>
      </c>
      <c r="C10" s="75"/>
      <c r="D10" s="76">
        <f>'Tiral balance '!I15</f>
        <v>14706846.443120001</v>
      </c>
      <c r="E10" s="77"/>
      <c r="F10" s="10"/>
      <c r="G10" s="76">
        <v>0</v>
      </c>
      <c r="H10" s="76"/>
      <c r="I10" s="449"/>
      <c r="J10" s="87"/>
      <c r="K10" s="87"/>
    </row>
    <row r="11" spans="2:11" ht="13.5" thickBot="1">
      <c r="B11" s="78" t="s">
        <v>15</v>
      </c>
      <c r="C11" s="75"/>
      <c r="D11" s="79">
        <f>SUM(D6:D10)</f>
        <v>89996451.880808681</v>
      </c>
      <c r="E11" s="80"/>
      <c r="F11" s="12"/>
      <c r="G11" s="79">
        <f>SUM(G6:G10)</f>
        <v>8341539.7311999984</v>
      </c>
      <c r="H11" s="455"/>
      <c r="I11" s="450" t="s">
        <v>642</v>
      </c>
      <c r="J11" s="87"/>
      <c r="K11" s="87"/>
    </row>
    <row r="12" spans="2:11" ht="12.75">
      <c r="B12" s="78" t="s">
        <v>291</v>
      </c>
      <c r="C12" s="75"/>
      <c r="D12" s="76"/>
      <c r="E12" s="77"/>
      <c r="F12" s="11"/>
      <c r="G12" s="76"/>
      <c r="H12" s="76"/>
      <c r="I12" s="449"/>
      <c r="J12" s="87"/>
      <c r="K12" s="87"/>
    </row>
    <row r="13" spans="2:11" ht="12.75">
      <c r="B13" s="78" t="s">
        <v>16</v>
      </c>
      <c r="C13" s="75"/>
      <c r="D13" s="76"/>
      <c r="E13" s="77"/>
      <c r="F13" s="11"/>
      <c r="G13" s="76"/>
      <c r="H13" s="76"/>
      <c r="I13" s="450" t="s">
        <v>643</v>
      </c>
      <c r="J13" s="87"/>
      <c r="K13" s="87"/>
    </row>
    <row r="14" spans="2:11" ht="6.75" customHeight="1">
      <c r="B14" s="78"/>
      <c r="C14" s="75"/>
      <c r="D14" s="76"/>
      <c r="E14" s="77"/>
      <c r="F14" s="11"/>
      <c r="G14" s="76"/>
      <c r="H14" s="76"/>
      <c r="I14" s="448"/>
      <c r="J14" s="87"/>
      <c r="K14" s="87"/>
    </row>
    <row r="15" spans="2:11" ht="24.75" thickBot="1">
      <c r="B15" s="81" t="s">
        <v>629</v>
      </c>
      <c r="C15" s="75">
        <v>6</v>
      </c>
      <c r="D15" s="76">
        <f>'Tiral balance '!I14</f>
        <v>72637787.745499998</v>
      </c>
      <c r="E15" s="77"/>
      <c r="F15" s="11"/>
      <c r="G15" s="76">
        <v>13356540</v>
      </c>
      <c r="H15" s="76"/>
      <c r="I15" s="450" t="s">
        <v>661</v>
      </c>
      <c r="J15" s="87"/>
      <c r="K15" s="87"/>
    </row>
    <row r="16" spans="2:11" ht="13.5" thickBot="1">
      <c r="B16" s="78" t="s">
        <v>17</v>
      </c>
      <c r="C16" s="75"/>
      <c r="D16" s="79">
        <f>SUM(D15:D15)</f>
        <v>72637787.745499998</v>
      </c>
      <c r="E16" s="80"/>
      <c r="F16" s="13"/>
      <c r="G16" s="79">
        <f>SUM(G15:G15)</f>
        <v>13356540</v>
      </c>
      <c r="H16" s="455"/>
      <c r="I16" s="450" t="s">
        <v>644</v>
      </c>
      <c r="J16" s="87"/>
    </row>
    <row r="17" spans="2:11" ht="7.5" customHeight="1" thickBot="1">
      <c r="B17" s="78"/>
      <c r="C17" s="75"/>
      <c r="D17" s="76"/>
      <c r="E17" s="77"/>
      <c r="F17" s="11"/>
      <c r="G17" s="76"/>
      <c r="H17" s="76"/>
      <c r="I17" s="448"/>
      <c r="J17" s="87"/>
    </row>
    <row r="18" spans="2:11" ht="13.5" thickBot="1">
      <c r="B18" s="78" t="s">
        <v>18</v>
      </c>
      <c r="C18" s="75"/>
      <c r="D18" s="79">
        <f>+D11+D16</f>
        <v>162634239.62630868</v>
      </c>
      <c r="E18" s="80"/>
      <c r="F18" s="12"/>
      <c r="G18" s="79">
        <f>+G11+G16</f>
        <v>21698079.731199998</v>
      </c>
      <c r="H18" s="455"/>
      <c r="I18" s="447" t="s">
        <v>645</v>
      </c>
      <c r="J18" s="87"/>
    </row>
    <row r="19" spans="2:11" ht="12.75">
      <c r="B19" s="78"/>
      <c r="C19" s="75"/>
      <c r="D19" s="76"/>
      <c r="E19" s="77"/>
      <c r="F19" s="11"/>
      <c r="G19" s="76"/>
      <c r="H19" s="76"/>
      <c r="I19" s="448"/>
      <c r="J19" s="87"/>
    </row>
    <row r="20" spans="2:11" ht="12.75">
      <c r="B20" s="82" t="s">
        <v>19</v>
      </c>
      <c r="C20" s="75"/>
      <c r="D20" s="76"/>
      <c r="E20" s="77"/>
      <c r="F20" s="11"/>
      <c r="G20" s="76"/>
      <c r="H20" s="76"/>
      <c r="I20" s="447" t="s">
        <v>646</v>
      </c>
      <c r="J20" s="87"/>
    </row>
    <row r="21" spans="2:11" ht="12.75">
      <c r="B21" s="78"/>
      <c r="C21" s="75"/>
      <c r="D21" s="76"/>
      <c r="E21" s="77"/>
      <c r="F21" s="11"/>
      <c r="G21" s="76"/>
      <c r="H21" s="76"/>
      <c r="I21" s="447"/>
      <c r="J21" s="87"/>
    </row>
    <row r="22" spans="2:11" ht="12.75">
      <c r="B22" s="78" t="s">
        <v>20</v>
      </c>
      <c r="C22" s="75"/>
      <c r="D22" s="76"/>
      <c r="E22" s="77"/>
      <c r="F22" s="11"/>
      <c r="G22" s="76"/>
      <c r="H22" s="76"/>
      <c r="I22" s="451" t="s">
        <v>647</v>
      </c>
      <c r="J22" s="87"/>
    </row>
    <row r="23" spans="2:11" ht="12.75">
      <c r="B23" s="74" t="s">
        <v>21</v>
      </c>
      <c r="C23" s="75">
        <v>7</v>
      </c>
      <c r="D23" s="76">
        <f>-('Tiral balance '!I16+'Tiral balance '!I17+'Tiral balance '!I18+'Tiral balance '!I19+'Tiral balance '!I20+'Tiral balance '!I21)</f>
        <v>6875853.2902996372</v>
      </c>
      <c r="E23" s="77"/>
      <c r="F23" s="10"/>
      <c r="G23" s="76">
        <v>13440695.195700001</v>
      </c>
      <c r="H23" s="76"/>
      <c r="I23" s="448" t="s">
        <v>648</v>
      </c>
      <c r="J23" s="87"/>
    </row>
    <row r="24" spans="2:11" ht="12.75">
      <c r="B24" s="74" t="s">
        <v>63</v>
      </c>
      <c r="C24" s="75">
        <v>8</v>
      </c>
      <c r="D24" s="76">
        <f>-'Tiral balance '!I26</f>
        <v>1156896</v>
      </c>
      <c r="E24" s="77"/>
      <c r="F24" s="10"/>
      <c r="G24" s="76">
        <v>702890</v>
      </c>
      <c r="H24" s="76"/>
      <c r="I24" s="452" t="s">
        <v>649</v>
      </c>
      <c r="J24" s="87"/>
    </row>
    <row r="25" spans="2:11" ht="12.75">
      <c r="B25" s="74" t="s">
        <v>64</v>
      </c>
      <c r="C25" s="75">
        <v>9</v>
      </c>
      <c r="D25" s="188">
        <f>-(+'Tiral balance '!I27+'Tiral balance '!I28)</f>
        <v>8370</v>
      </c>
      <c r="E25" s="77"/>
      <c r="F25" s="10"/>
      <c r="G25" s="188">
        <v>323181</v>
      </c>
      <c r="H25" s="188"/>
      <c r="I25" s="32" t="s">
        <v>650</v>
      </c>
      <c r="J25" s="87"/>
      <c r="K25" s="87"/>
    </row>
    <row r="26" spans="2:11" ht="13.5" thickBot="1">
      <c r="B26" s="74" t="s">
        <v>314</v>
      </c>
      <c r="C26" s="75"/>
      <c r="D26" s="76"/>
      <c r="E26" s="77"/>
      <c r="F26" s="10"/>
      <c r="G26" s="76"/>
      <c r="H26" s="76"/>
      <c r="I26" s="453"/>
      <c r="J26" s="87"/>
    </row>
    <row r="27" spans="2:11" ht="13.5" thickBot="1">
      <c r="B27" s="61" t="s">
        <v>22</v>
      </c>
      <c r="C27" s="71"/>
      <c r="D27" s="83">
        <f>SUM(D23:D26)</f>
        <v>8041119.2902996372</v>
      </c>
      <c r="E27" s="84"/>
      <c r="F27" s="14"/>
      <c r="G27" s="83">
        <f>SUM(G23:G26)</f>
        <v>14466766.195700001</v>
      </c>
      <c r="H27" s="456"/>
      <c r="I27" s="453" t="s">
        <v>651</v>
      </c>
      <c r="J27" s="87"/>
    </row>
    <row r="28" spans="2:11" ht="12.75">
      <c r="B28" s="74"/>
      <c r="C28" s="71"/>
      <c r="D28" s="72"/>
      <c r="E28" s="73"/>
      <c r="F28" s="9"/>
      <c r="G28" s="72"/>
      <c r="H28" s="72"/>
      <c r="I28" s="32"/>
      <c r="J28" s="87"/>
    </row>
    <row r="29" spans="2:11" ht="13.5" thickBot="1">
      <c r="B29" s="61" t="s">
        <v>23</v>
      </c>
      <c r="C29" s="71"/>
      <c r="D29" s="85"/>
      <c r="E29" s="73"/>
      <c r="F29" s="9"/>
      <c r="G29" s="85"/>
      <c r="H29" s="72"/>
      <c r="I29" s="447" t="s">
        <v>652</v>
      </c>
      <c r="J29" s="87"/>
    </row>
    <row r="30" spans="2:11" ht="13.5" thickBot="1">
      <c r="B30" s="61" t="s">
        <v>24</v>
      </c>
      <c r="C30" s="71"/>
      <c r="D30" s="86">
        <f>SUM(D31:D32)</f>
        <v>154220000</v>
      </c>
      <c r="E30" s="84"/>
      <c r="F30" s="8"/>
      <c r="G30" s="86">
        <f>SUM(G31:G32)</f>
        <v>9710400</v>
      </c>
      <c r="H30" s="456"/>
      <c r="I30" s="454"/>
      <c r="J30" s="87"/>
    </row>
    <row r="31" spans="2:11" ht="12.75">
      <c r="B31" s="74" t="s">
        <v>294</v>
      </c>
      <c r="C31" s="75">
        <v>10</v>
      </c>
      <c r="D31" s="76">
        <f>-'Tiral balance '!I33-'Tiral balance '!I34</f>
        <v>154220000</v>
      </c>
      <c r="E31" s="77"/>
      <c r="F31" s="10"/>
      <c r="G31" s="76">
        <v>9710400</v>
      </c>
      <c r="H31" s="76"/>
      <c r="I31" s="453" t="s">
        <v>653</v>
      </c>
      <c r="J31" s="87"/>
    </row>
    <row r="32" spans="2:11" ht="13.5" thickBot="1">
      <c r="B32" s="74" t="s">
        <v>265</v>
      </c>
      <c r="C32" s="71"/>
      <c r="D32" s="76">
        <v>0</v>
      </c>
      <c r="E32" s="73"/>
      <c r="F32" s="9"/>
      <c r="G32" s="76">
        <v>0</v>
      </c>
      <c r="H32" s="76"/>
      <c r="I32" s="448"/>
      <c r="J32" s="87"/>
    </row>
    <row r="33" spans="2:10" ht="13.5" thickBot="1">
      <c r="B33" s="61" t="s">
        <v>25</v>
      </c>
      <c r="C33" s="74"/>
      <c r="D33" s="83">
        <f>SUM(D27:D30)</f>
        <v>162261119.29029962</v>
      </c>
      <c r="E33" s="84"/>
      <c r="F33" s="14"/>
      <c r="G33" s="83">
        <f>SUM(G27:G30)</f>
        <v>24177166.195700001</v>
      </c>
      <c r="H33" s="456"/>
      <c r="I33" s="453" t="s">
        <v>654</v>
      </c>
      <c r="J33" s="87"/>
    </row>
    <row r="34" spans="2:10" ht="12.75">
      <c r="B34" s="61"/>
      <c r="C34" s="71"/>
      <c r="D34" s="72"/>
      <c r="E34" s="73"/>
      <c r="F34" s="9"/>
      <c r="G34" s="72"/>
      <c r="H34" s="72"/>
      <c r="I34" s="448"/>
      <c r="J34" s="87"/>
    </row>
    <row r="35" spans="2:10" ht="12.75">
      <c r="B35" s="78" t="s">
        <v>26</v>
      </c>
      <c r="C35" s="75"/>
      <c r="D35" s="76"/>
      <c r="E35" s="77"/>
      <c r="F35" s="11"/>
      <c r="G35" s="76"/>
      <c r="H35" s="76"/>
      <c r="I35" s="447" t="s">
        <v>655</v>
      </c>
      <c r="J35" s="87"/>
    </row>
    <row r="36" spans="2:10" ht="12.75">
      <c r="B36" s="78"/>
      <c r="C36" s="75"/>
      <c r="D36" s="76"/>
      <c r="E36" s="77"/>
      <c r="F36" s="11"/>
      <c r="G36" s="76"/>
      <c r="H36" s="76"/>
      <c r="I36" s="448"/>
      <c r="J36" s="87"/>
    </row>
    <row r="37" spans="2:10" ht="12.75">
      <c r="B37" s="74" t="s">
        <v>65</v>
      </c>
      <c r="C37" s="75">
        <v>11</v>
      </c>
      <c r="D37" s="76">
        <f>-'Tiral balance '!I12</f>
        <v>4679086</v>
      </c>
      <c r="E37" s="77"/>
      <c r="F37" s="11"/>
      <c r="G37" s="76">
        <v>100000</v>
      </c>
      <c r="H37" s="76"/>
      <c r="I37" s="447" t="s">
        <v>656</v>
      </c>
      <c r="J37" s="87"/>
    </row>
    <row r="38" spans="2:10" ht="12.75">
      <c r="B38" s="74" t="s">
        <v>634</v>
      </c>
      <c r="C38" s="75">
        <v>11</v>
      </c>
      <c r="D38" s="76">
        <f>-'Tiral balance '!I13</f>
        <v>-2579086</v>
      </c>
      <c r="E38" s="77"/>
      <c r="F38" s="11"/>
      <c r="G38" s="76">
        <v>-741770</v>
      </c>
      <c r="H38" s="76"/>
      <c r="I38" s="448" t="s">
        <v>657</v>
      </c>
      <c r="J38" s="87"/>
    </row>
    <row r="39" spans="2:10" ht="13.5" thickBot="1">
      <c r="B39" s="74" t="s">
        <v>27</v>
      </c>
      <c r="C39" s="75">
        <v>11</v>
      </c>
      <c r="D39" s="88">
        <f>'Conto economico'!D25</f>
        <v>-1726879.8184681223</v>
      </c>
      <c r="E39" s="77"/>
      <c r="F39" s="10"/>
      <c r="G39" s="88">
        <v>-1837316.4894000001</v>
      </c>
      <c r="H39" s="76"/>
      <c r="I39" s="448" t="s">
        <v>658</v>
      </c>
      <c r="J39" s="87"/>
    </row>
    <row r="40" spans="2:10" ht="13.5" thickBot="1">
      <c r="B40" s="78" t="s">
        <v>28</v>
      </c>
      <c r="C40" s="74"/>
      <c r="D40" s="89">
        <f>SUM(D37:D39)</f>
        <v>373120.18153187772</v>
      </c>
      <c r="E40" s="80"/>
      <c r="F40" s="12"/>
      <c r="G40" s="89">
        <f>SUM(G37:G39)</f>
        <v>-2479086.4894000003</v>
      </c>
      <c r="H40" s="455"/>
      <c r="I40" s="447" t="s">
        <v>659</v>
      </c>
      <c r="J40" s="87"/>
    </row>
    <row r="41" spans="2:10" ht="13.5" thickBot="1">
      <c r="B41" s="78"/>
      <c r="C41" s="75"/>
      <c r="D41" s="88"/>
      <c r="E41" s="77"/>
      <c r="F41" s="11"/>
      <c r="G41" s="88"/>
      <c r="H41" s="76"/>
      <c r="I41" s="448"/>
      <c r="J41" s="87"/>
    </row>
    <row r="42" spans="2:10" ht="18" customHeight="1" thickBot="1">
      <c r="B42" s="78" t="s">
        <v>29</v>
      </c>
      <c r="C42" s="75"/>
      <c r="D42" s="89">
        <f>+D33+D40</f>
        <v>162634239.4718315</v>
      </c>
      <c r="E42" s="80"/>
      <c r="F42" s="12"/>
      <c r="G42" s="89">
        <f>+G33+G40</f>
        <v>21698079.706300002</v>
      </c>
      <c r="H42" s="455"/>
      <c r="I42" s="447" t="s">
        <v>660</v>
      </c>
      <c r="J42" s="87"/>
    </row>
    <row r="43" spans="2:10">
      <c r="G43" s="92"/>
      <c r="H43" s="92"/>
      <c r="J43" s="87"/>
    </row>
    <row r="44" spans="2:10">
      <c r="D44" s="91">
        <f>+D18-D42</f>
        <v>0.15447717905044556</v>
      </c>
      <c r="E44" s="91"/>
      <c r="F44" s="91"/>
      <c r="G44" s="91">
        <f t="shared" ref="G44" si="0">+G18-G42</f>
        <v>2.4899996817111969E-2</v>
      </c>
      <c r="H44" s="91"/>
    </row>
    <row r="45" spans="2:10">
      <c r="C45" s="90" t="s">
        <v>291</v>
      </c>
    </row>
    <row r="55" spans="2:2">
      <c r="B55" s="90" t="s">
        <v>291</v>
      </c>
    </row>
  </sheetData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2:H90"/>
  <sheetViews>
    <sheetView showGridLines="0" topLeftCell="A69" workbookViewId="0">
      <selection activeCell="B72" sqref="B72:D77"/>
    </sheetView>
  </sheetViews>
  <sheetFormatPr defaultRowHeight="12"/>
  <cols>
    <col min="1" max="1" width="1.85546875" style="90" bestFit="1" customWidth="1"/>
    <col min="2" max="2" width="30.5703125" style="90" customWidth="1"/>
    <col min="3" max="3" width="22" style="90" customWidth="1"/>
    <col min="4" max="4" width="22" style="147" customWidth="1"/>
    <col min="5" max="5" width="11.28515625" style="126" customWidth="1"/>
    <col min="6" max="6" width="30.5703125" style="90" customWidth="1"/>
    <col min="7" max="7" width="22" style="90" customWidth="1"/>
    <col min="8" max="8" width="22" style="147" customWidth="1"/>
    <col min="9" max="16384" width="9.140625" style="90"/>
  </cols>
  <sheetData>
    <row r="2" spans="2:8" ht="13.5">
      <c r="B2" s="127" t="str">
        <f>+Bilancio!B6</f>
        <v>Mjete monetare</v>
      </c>
      <c r="F2" s="471" t="s">
        <v>712</v>
      </c>
    </row>
    <row r="3" spans="2:8">
      <c r="B3" s="128"/>
      <c r="C3" s="187" t="s">
        <v>290</v>
      </c>
      <c r="D3" s="478" t="s">
        <v>602</v>
      </c>
      <c r="F3" s="128"/>
      <c r="G3" s="129" t="s">
        <v>687</v>
      </c>
      <c r="H3" s="478" t="s">
        <v>728</v>
      </c>
    </row>
    <row r="4" spans="2:8">
      <c r="B4" s="387" t="s">
        <v>496</v>
      </c>
      <c r="C4" s="130">
        <f>'Tiral balance '!I36</f>
        <v>-1921.5100000000093</v>
      </c>
      <c r="D4" s="479">
        <v>0</v>
      </c>
      <c r="F4" s="387" t="s">
        <v>496</v>
      </c>
      <c r="G4" s="130">
        <f>C4</f>
        <v>-1921.5100000000093</v>
      </c>
      <c r="H4" s="479">
        <f>D4</f>
        <v>0</v>
      </c>
    </row>
    <row r="5" spans="2:8">
      <c r="B5" s="387" t="s">
        <v>514</v>
      </c>
      <c r="C5" s="131">
        <f>'Tiral balance '!I37</f>
        <v>10086</v>
      </c>
      <c r="D5" s="480">
        <v>10086</v>
      </c>
      <c r="F5" s="387" t="s">
        <v>514</v>
      </c>
      <c r="G5" s="131">
        <f t="shared" ref="G5:G6" si="0">C5</f>
        <v>10086</v>
      </c>
      <c r="H5" s="480">
        <f>D5</f>
        <v>10086</v>
      </c>
    </row>
    <row r="6" spans="2:8">
      <c r="B6" s="387" t="s">
        <v>516</v>
      </c>
      <c r="C6" s="131">
        <f>'Tiral balance '!I38</f>
        <v>5371873.7575886846</v>
      </c>
      <c r="D6" s="480">
        <v>1284656</v>
      </c>
      <c r="F6" s="387" t="s">
        <v>516</v>
      </c>
      <c r="G6" s="131">
        <f t="shared" si="0"/>
        <v>5371873.7575886846</v>
      </c>
      <c r="H6" s="480">
        <f>D6</f>
        <v>1284656</v>
      </c>
    </row>
    <row r="7" spans="2:8">
      <c r="B7" s="397" t="s">
        <v>267</v>
      </c>
      <c r="C7" s="133">
        <f>'Tiral balance '!I39</f>
        <v>0</v>
      </c>
      <c r="D7" s="481">
        <v>9481</v>
      </c>
      <c r="F7" s="397" t="s">
        <v>267</v>
      </c>
      <c r="G7" s="133">
        <f>'Tiral balance '!M39</f>
        <v>0</v>
      </c>
      <c r="H7" s="481">
        <f>D7</f>
        <v>9481</v>
      </c>
    </row>
    <row r="8" spans="2:8">
      <c r="B8" s="134" t="s">
        <v>2</v>
      </c>
      <c r="C8" s="135">
        <f>SUM(C4:C7)</f>
        <v>5380038.2475886848</v>
      </c>
      <c r="D8" s="482">
        <f>SUM(D4:D7)</f>
        <v>1304223</v>
      </c>
      <c r="E8" s="126" t="s">
        <v>291</v>
      </c>
      <c r="F8" s="134" t="s">
        <v>686</v>
      </c>
      <c r="G8" s="135">
        <f>SUM(G4:G7)</f>
        <v>5380038.2475886848</v>
      </c>
      <c r="H8" s="482">
        <f>SUM(H4:H7)</f>
        <v>1304223</v>
      </c>
    </row>
    <row r="9" spans="2:8">
      <c r="B9" s="136" t="s">
        <v>7</v>
      </c>
      <c r="C9" s="137">
        <f>Bilancio!D6</f>
        <v>5380038.2475886848</v>
      </c>
      <c r="D9" s="483">
        <f>Bilancio!E6</f>
        <v>0</v>
      </c>
      <c r="F9" s="136" t="s">
        <v>7</v>
      </c>
      <c r="G9" s="137">
        <f>C9</f>
        <v>5380038.2475886848</v>
      </c>
      <c r="H9" s="483"/>
    </row>
    <row r="11" spans="2:8">
      <c r="C11" s="90" t="s">
        <v>291</v>
      </c>
      <c r="D11" s="147" t="s">
        <v>291</v>
      </c>
      <c r="G11" s="90" t="s">
        <v>291</v>
      </c>
      <c r="H11" s="147" t="s">
        <v>291</v>
      </c>
    </row>
    <row r="12" spans="2:8" ht="13.5">
      <c r="B12" s="127" t="s">
        <v>70</v>
      </c>
      <c r="F12" s="29" t="s">
        <v>713</v>
      </c>
    </row>
    <row r="14" spans="2:8">
      <c r="B14" s="128"/>
      <c r="C14" s="129" t="s">
        <v>290</v>
      </c>
      <c r="D14" s="478" t="s">
        <v>602</v>
      </c>
      <c r="F14" s="128"/>
      <c r="G14" s="129" t="s">
        <v>687</v>
      </c>
      <c r="H14" s="478" t="s">
        <v>728</v>
      </c>
    </row>
    <row r="15" spans="2:8" ht="6.75" customHeight="1">
      <c r="C15" s="138"/>
      <c r="D15" s="484"/>
      <c r="G15" s="138"/>
      <c r="H15" s="484"/>
    </row>
    <row r="16" spans="2:8" ht="15" customHeight="1">
      <c r="B16" s="74" t="s">
        <v>62</v>
      </c>
      <c r="C16" s="139">
        <f>'Tiral balance '!D29+'Tiral balance '!D30+'Tiral balance '!D32-'Tiral balance '!E31</f>
        <v>14331937.590099998</v>
      </c>
      <c r="D16" s="485">
        <v>3595884</v>
      </c>
      <c r="F16" s="74" t="s">
        <v>640</v>
      </c>
      <c r="G16" s="139">
        <f>C16</f>
        <v>14331937.590099998</v>
      </c>
      <c r="H16" s="485">
        <f>D16</f>
        <v>3595884</v>
      </c>
    </row>
    <row r="17" spans="2:8" ht="15" customHeight="1">
      <c r="B17" s="387" t="s">
        <v>495</v>
      </c>
      <c r="C17" s="139">
        <f>Bilancio!D8</f>
        <v>6115069.5999999996</v>
      </c>
      <c r="D17" s="485">
        <v>3461000</v>
      </c>
      <c r="F17" s="387" t="s">
        <v>714</v>
      </c>
      <c r="G17" s="139">
        <f t="shared" ref="G17:G18" si="1">C17</f>
        <v>6115069.5999999996</v>
      </c>
      <c r="H17" s="485">
        <f>D17</f>
        <v>3461000</v>
      </c>
    </row>
    <row r="18" spans="2:8">
      <c r="B18" s="74" t="s">
        <v>292</v>
      </c>
      <c r="C18" s="139">
        <f>Bilancio!D9</f>
        <v>49462560</v>
      </c>
      <c r="D18" s="485"/>
      <c r="F18" s="74" t="s">
        <v>292</v>
      </c>
      <c r="G18" s="139">
        <f t="shared" si="1"/>
        <v>49462560</v>
      </c>
      <c r="H18" s="485"/>
    </row>
    <row r="19" spans="2:8">
      <c r="B19" s="128"/>
      <c r="C19" s="140"/>
      <c r="D19" s="486"/>
      <c r="F19" s="128"/>
      <c r="G19" s="140"/>
      <c r="H19" s="486"/>
    </row>
    <row r="20" spans="2:8">
      <c r="B20" s="134" t="s">
        <v>2</v>
      </c>
      <c r="C20" s="135">
        <f>SUM(C15:C19)</f>
        <v>69909567.190099999</v>
      </c>
      <c r="D20" s="482">
        <f>SUM(D15:D19)</f>
        <v>7056884</v>
      </c>
      <c r="F20" s="134" t="s">
        <v>686</v>
      </c>
      <c r="G20" s="135">
        <f>SUM(G15:G19)</f>
        <v>69909567.190099999</v>
      </c>
      <c r="H20" s="482">
        <f>SUM(H15:H19)</f>
        <v>7056884</v>
      </c>
    </row>
    <row r="21" spans="2:8">
      <c r="B21" s="136" t="s">
        <v>7</v>
      </c>
      <c r="C21" s="137">
        <f>Bilancio!D7+Bilancio!D8+Bilancio!D9</f>
        <v>69909567.190099999</v>
      </c>
      <c r="D21" s="483"/>
      <c r="F21" s="136" t="s">
        <v>7</v>
      </c>
      <c r="G21" s="137">
        <f>C21</f>
        <v>69909567.190099999</v>
      </c>
      <c r="H21" s="483"/>
    </row>
    <row r="24" spans="2:8">
      <c r="B24" s="127" t="s">
        <v>293</v>
      </c>
      <c r="F24" s="127" t="s">
        <v>715</v>
      </c>
    </row>
    <row r="26" spans="2:8">
      <c r="B26" s="128"/>
      <c r="C26" s="129" t="s">
        <v>290</v>
      </c>
      <c r="D26" s="478" t="s">
        <v>602</v>
      </c>
      <c r="F26" s="128"/>
      <c r="G26" s="129" t="s">
        <v>687</v>
      </c>
      <c r="H26" s="478" t="s">
        <v>728</v>
      </c>
    </row>
    <row r="27" spans="2:8">
      <c r="B27" s="299"/>
      <c r="C27" s="138"/>
      <c r="D27" s="484"/>
      <c r="F27" s="440"/>
      <c r="G27" s="138"/>
      <c r="H27" s="484"/>
    </row>
    <row r="28" spans="2:8">
      <c r="B28" s="299" t="s">
        <v>293</v>
      </c>
      <c r="C28" s="138">
        <f>Bilancio!D10</f>
        <v>14706846.443120001</v>
      </c>
      <c r="D28" s="484">
        <f>'Tiral balance '!J5</f>
        <v>0</v>
      </c>
      <c r="F28" s="440" t="s">
        <v>716</v>
      </c>
      <c r="G28" s="138">
        <f>C28</f>
        <v>14706846.443120001</v>
      </c>
      <c r="H28" s="484">
        <f>'Tiral balance '!N5</f>
        <v>0</v>
      </c>
    </row>
    <row r="29" spans="2:8">
      <c r="B29" s="132"/>
      <c r="C29" s="140"/>
      <c r="D29" s="486"/>
      <c r="F29" s="132"/>
      <c r="G29" s="140"/>
      <c r="H29" s="486"/>
    </row>
    <row r="30" spans="2:8">
      <c r="B30" s="134" t="s">
        <v>2</v>
      </c>
      <c r="C30" s="135">
        <f>SUM(C27:C29)</f>
        <v>14706846.443120001</v>
      </c>
      <c r="D30" s="482">
        <f>SUM(D27:D29)</f>
        <v>0</v>
      </c>
      <c r="E30" s="141"/>
      <c r="F30" s="134" t="s">
        <v>686</v>
      </c>
      <c r="G30" s="135">
        <f>SUM(G27:G29)</f>
        <v>14706846.443120001</v>
      </c>
      <c r="H30" s="482">
        <f>SUM(H27:H29)</f>
        <v>0</v>
      </c>
    </row>
    <row r="31" spans="2:8">
      <c r="B31" s="136" t="s">
        <v>7</v>
      </c>
      <c r="C31" s="137">
        <f>Bilancio!D10</f>
        <v>14706846.443120001</v>
      </c>
      <c r="D31" s="483">
        <f>SUM(Bilancio!E6:E8)</f>
        <v>0</v>
      </c>
      <c r="F31" s="136" t="s">
        <v>7</v>
      </c>
      <c r="G31" s="137">
        <f>Bilancio!H10</f>
        <v>0</v>
      </c>
      <c r="H31" s="483">
        <f>SUM(Bilancio!I6:I8)</f>
        <v>0</v>
      </c>
    </row>
    <row r="33" spans="2:8">
      <c r="B33" s="127" t="s">
        <v>71</v>
      </c>
      <c r="F33" s="127" t="s">
        <v>717</v>
      </c>
    </row>
    <row r="35" spans="2:8">
      <c r="B35" s="128"/>
      <c r="C35" s="129" t="s">
        <v>290</v>
      </c>
      <c r="D35" s="478" t="s">
        <v>602</v>
      </c>
      <c r="F35" s="128"/>
      <c r="G35" s="129" t="s">
        <v>687</v>
      </c>
      <c r="H35" s="478" t="s">
        <v>728</v>
      </c>
    </row>
    <row r="36" spans="2:8" ht="12" customHeight="1">
      <c r="B36" s="518" t="s">
        <v>629</v>
      </c>
      <c r="C36" s="520">
        <f>Bilancio!D15</f>
        <v>72637787.745499998</v>
      </c>
      <c r="D36" s="484"/>
      <c r="F36" s="522" t="s">
        <v>718</v>
      </c>
      <c r="G36" s="523">
        <f>C36</f>
        <v>72637787.745499998</v>
      </c>
      <c r="H36" s="484"/>
    </row>
    <row r="37" spans="2:8">
      <c r="B37" s="519"/>
      <c r="C37" s="521"/>
      <c r="D37" s="484">
        <v>13356540</v>
      </c>
      <c r="F37" s="522"/>
      <c r="G37" s="524"/>
      <c r="H37" s="484">
        <f>D37</f>
        <v>13356540</v>
      </c>
    </row>
    <row r="38" spans="2:8">
      <c r="B38" s="132"/>
      <c r="C38" s="140"/>
      <c r="D38" s="486"/>
      <c r="F38" s="132"/>
      <c r="G38" s="140"/>
      <c r="H38" s="486"/>
    </row>
    <row r="39" spans="2:8">
      <c r="B39" s="134" t="s">
        <v>2</v>
      </c>
      <c r="C39" s="135">
        <f>SUM(C36:C38)</f>
        <v>72637787.745499998</v>
      </c>
      <c r="D39" s="482">
        <f>SUM(D36:D38)</f>
        <v>13356540</v>
      </c>
      <c r="E39" s="141"/>
      <c r="F39" s="134" t="s">
        <v>686</v>
      </c>
      <c r="G39" s="135">
        <f>SUM(G36:G38)</f>
        <v>72637787.745499998</v>
      </c>
      <c r="H39" s="482">
        <f>SUM(H36:H38)</f>
        <v>13356540</v>
      </c>
    </row>
    <row r="40" spans="2:8">
      <c r="B40" s="136" t="s">
        <v>7</v>
      </c>
      <c r="C40" s="137">
        <f>SUM(Bilancio!D15:D15)</f>
        <v>72637787.745499998</v>
      </c>
      <c r="D40" s="483">
        <f>SUM(Bilancio!E15:E15)</f>
        <v>0</v>
      </c>
      <c r="F40" s="136" t="s">
        <v>7</v>
      </c>
      <c r="G40" s="137">
        <f>SUM(Bilancio!H15:H15)</f>
        <v>0</v>
      </c>
      <c r="H40" s="483">
        <f>SUM(Bilancio!I15:I15)</f>
        <v>0</v>
      </c>
    </row>
    <row r="41" spans="2:8">
      <c r="C41" s="142"/>
      <c r="D41" s="487"/>
      <c r="G41" s="142"/>
      <c r="H41" s="487"/>
    </row>
    <row r="42" spans="2:8">
      <c r="D42" s="147" t="s">
        <v>291</v>
      </c>
    </row>
    <row r="43" spans="2:8">
      <c r="C43" s="90" t="s">
        <v>291</v>
      </c>
      <c r="D43" s="147" t="s">
        <v>291</v>
      </c>
      <c r="G43" s="90" t="s">
        <v>291</v>
      </c>
      <c r="H43" s="147" t="s">
        <v>291</v>
      </c>
    </row>
    <row r="45" spans="2:8" ht="13.5">
      <c r="B45" s="127" t="s">
        <v>87</v>
      </c>
      <c r="F45" s="471" t="s">
        <v>719</v>
      </c>
    </row>
    <row r="46" spans="2:8">
      <c r="B46" s="128"/>
      <c r="C46" s="129" t="s">
        <v>290</v>
      </c>
      <c r="D46" s="478" t="s">
        <v>602</v>
      </c>
      <c r="F46" s="128"/>
      <c r="G46" s="129" t="s">
        <v>687</v>
      </c>
      <c r="H46" s="478" t="s">
        <v>728</v>
      </c>
    </row>
    <row r="47" spans="2:8">
      <c r="B47" s="398"/>
      <c r="C47" s="399"/>
      <c r="D47" s="488"/>
      <c r="F47" s="398"/>
      <c r="G47" s="399"/>
      <c r="H47" s="488"/>
    </row>
    <row r="48" spans="2:8">
      <c r="B48" s="387" t="s">
        <v>342</v>
      </c>
      <c r="C48" s="131">
        <f>'Tiral balance '!E17</f>
        <v>353304.00029963686</v>
      </c>
      <c r="D48" s="480">
        <v>58628</v>
      </c>
      <c r="F48" s="387" t="s">
        <v>342</v>
      </c>
      <c r="G48" s="131">
        <f>C48</f>
        <v>353304.00029963686</v>
      </c>
      <c r="H48" s="484">
        <f>D48</f>
        <v>58628</v>
      </c>
    </row>
    <row r="49" spans="2:8">
      <c r="B49" s="387" t="s">
        <v>441</v>
      </c>
      <c r="C49" s="131">
        <f>'Tiral balance '!E18</f>
        <v>6522549.29</v>
      </c>
      <c r="D49" s="480">
        <v>13210200</v>
      </c>
      <c r="F49" s="387" t="s">
        <v>441</v>
      </c>
      <c r="G49" s="131">
        <f t="shared" ref="G49:G50" si="2">C49</f>
        <v>6522549.29</v>
      </c>
      <c r="H49" s="484">
        <f>D49</f>
        <v>13210200</v>
      </c>
    </row>
    <row r="50" spans="2:8">
      <c r="B50" s="387" t="s">
        <v>443</v>
      </c>
      <c r="C50" s="131">
        <f>-'Tiral balance '!D19</f>
        <v>0</v>
      </c>
      <c r="D50" s="480"/>
      <c r="F50" s="387" t="s">
        <v>443</v>
      </c>
      <c r="G50" s="131">
        <f t="shared" si="2"/>
        <v>0</v>
      </c>
      <c r="H50" s="480"/>
    </row>
    <row r="51" spans="2:8">
      <c r="B51" s="132" t="s">
        <v>777</v>
      </c>
      <c r="C51" s="133"/>
      <c r="D51" s="481">
        <v>171867</v>
      </c>
      <c r="F51" s="132" t="s">
        <v>779</v>
      </c>
      <c r="G51" s="133"/>
      <c r="H51" s="486">
        <f>D51</f>
        <v>171867</v>
      </c>
    </row>
    <row r="52" spans="2:8">
      <c r="B52" s="134" t="s">
        <v>2</v>
      </c>
      <c r="C52" s="143">
        <f>SUM(C47:C51)</f>
        <v>6875853.2902996372</v>
      </c>
      <c r="D52" s="489">
        <f>SUM(D48:D51)</f>
        <v>13440695</v>
      </c>
      <c r="F52" s="134" t="s">
        <v>686</v>
      </c>
      <c r="G52" s="143">
        <f>SUM(G47:G51)</f>
        <v>6875853.2902996372</v>
      </c>
      <c r="H52" s="489">
        <f>SUM(H48:H51)</f>
        <v>13440695</v>
      </c>
    </row>
    <row r="53" spans="2:8">
      <c r="B53" s="136" t="s">
        <v>7</v>
      </c>
      <c r="C53" s="131">
        <f>+Bilancio!D23</f>
        <v>6875853.2902996372</v>
      </c>
      <c r="D53" s="480">
        <f>+Bilancio!E23</f>
        <v>0</v>
      </c>
      <c r="F53" s="136" t="s">
        <v>7</v>
      </c>
      <c r="G53" s="131">
        <f>C53</f>
        <v>6875853.2902996372</v>
      </c>
      <c r="H53" s="480"/>
    </row>
    <row r="54" spans="2:8">
      <c r="C54" s="142"/>
      <c r="D54" s="487"/>
      <c r="G54" s="142"/>
      <c r="H54" s="487"/>
    </row>
    <row r="55" spans="2:8" ht="13.5">
      <c r="B55" s="127" t="str">
        <f>+Bilancio!B24</f>
        <v>Te pagueshme ndaj personelit</v>
      </c>
      <c r="F55" s="471" t="s">
        <v>649</v>
      </c>
    </row>
    <row r="56" spans="2:8">
      <c r="B56" s="128"/>
      <c r="C56" s="129" t="s">
        <v>290</v>
      </c>
      <c r="D56" s="478" t="s">
        <v>602</v>
      </c>
      <c r="F56" s="128"/>
      <c r="G56" s="129" t="s">
        <v>687</v>
      </c>
      <c r="H56" s="478" t="s">
        <v>728</v>
      </c>
    </row>
    <row r="57" spans="2:8">
      <c r="B57" s="90" t="s">
        <v>295</v>
      </c>
      <c r="C57" s="131">
        <f>'Tiral balance '!G26</f>
        <v>1156896</v>
      </c>
      <c r="D57" s="480">
        <v>702890</v>
      </c>
      <c r="F57" s="90" t="s">
        <v>720</v>
      </c>
      <c r="G57" s="131">
        <f>C57</f>
        <v>1156896</v>
      </c>
      <c r="H57" s="484">
        <f>D57</f>
        <v>702890</v>
      </c>
    </row>
    <row r="58" spans="2:8">
      <c r="B58" s="128"/>
      <c r="C58" s="133"/>
      <c r="D58" s="481"/>
      <c r="F58" s="128"/>
      <c r="G58" s="133"/>
      <c r="H58" s="481"/>
    </row>
    <row r="59" spans="2:8">
      <c r="B59" s="134" t="s">
        <v>2</v>
      </c>
      <c r="C59" s="143">
        <f>SUM(C57:C58)</f>
        <v>1156896</v>
      </c>
      <c r="D59" s="489">
        <f>SUM(D57:D58)</f>
        <v>702890</v>
      </c>
      <c r="F59" s="134" t="s">
        <v>686</v>
      </c>
      <c r="G59" s="143">
        <f>SUM(G57:G58)</f>
        <v>1156896</v>
      </c>
      <c r="H59" s="489">
        <f>SUM(H57:H58)</f>
        <v>702890</v>
      </c>
    </row>
    <row r="60" spans="2:8">
      <c r="B60" s="136" t="s">
        <v>7</v>
      </c>
      <c r="C60" s="131">
        <f>+Bilancio!D24</f>
        <v>1156896</v>
      </c>
      <c r="D60" s="480">
        <f>+Bilancio!E24</f>
        <v>0</v>
      </c>
      <c r="F60" s="136" t="s">
        <v>7</v>
      </c>
      <c r="G60" s="131">
        <f>C60</f>
        <v>1156896</v>
      </c>
      <c r="H60" s="480"/>
    </row>
    <row r="61" spans="2:8">
      <c r="B61" s="136"/>
      <c r="C61" s="144"/>
      <c r="D61" s="145"/>
      <c r="F61" s="136"/>
      <c r="G61" s="144"/>
      <c r="H61" s="145"/>
    </row>
    <row r="62" spans="2:8" ht="13.5">
      <c r="B62" s="127" t="str">
        <f>+Bilancio!B25</f>
        <v>Detyrime tatimore</v>
      </c>
      <c r="C62" s="144"/>
      <c r="D62" s="145"/>
      <c r="F62" s="472" t="s">
        <v>721</v>
      </c>
      <c r="G62" s="144"/>
      <c r="H62" s="145"/>
    </row>
    <row r="63" spans="2:8">
      <c r="B63" s="128"/>
      <c r="C63" s="129" t="s">
        <v>290</v>
      </c>
      <c r="D63" s="478" t="s">
        <v>602</v>
      </c>
      <c r="F63" s="128"/>
      <c r="G63" s="129" t="s">
        <v>687</v>
      </c>
      <c r="H63" s="478" t="s">
        <v>728</v>
      </c>
    </row>
    <row r="64" spans="2:8" ht="12.75">
      <c r="B64" s="90" t="s">
        <v>72</v>
      </c>
      <c r="C64" s="131">
        <f>'Tiral balance '!G27</f>
        <v>8370</v>
      </c>
      <c r="D64" s="480">
        <v>248663</v>
      </c>
      <c r="F64" s="32" t="s">
        <v>722</v>
      </c>
      <c r="G64" s="131">
        <f>C64</f>
        <v>8370</v>
      </c>
      <c r="H64" s="484">
        <f>D64</f>
        <v>248663</v>
      </c>
    </row>
    <row r="65" spans="2:8" ht="12.75">
      <c r="B65" s="90" t="s">
        <v>5</v>
      </c>
      <c r="C65" s="131">
        <f>'Tiral balance '!G28</f>
        <v>0</v>
      </c>
      <c r="D65" s="480">
        <v>74518</v>
      </c>
      <c r="F65" s="32" t="s">
        <v>723</v>
      </c>
      <c r="G65" s="131">
        <f>'Tiral balance '!K28</f>
        <v>0</v>
      </c>
      <c r="H65" s="484">
        <f>D65</f>
        <v>74518</v>
      </c>
    </row>
    <row r="66" spans="2:8">
      <c r="B66" s="128" t="s">
        <v>135</v>
      </c>
      <c r="C66" s="133">
        <v>0</v>
      </c>
      <c r="D66" s="481">
        <v>0</v>
      </c>
      <c r="F66" s="128"/>
      <c r="G66" s="133">
        <v>0</v>
      </c>
      <c r="H66" s="481">
        <v>0</v>
      </c>
    </row>
    <row r="67" spans="2:8">
      <c r="B67" s="134" t="s">
        <v>2</v>
      </c>
      <c r="C67" s="143">
        <f>SUM(C64:C66)</f>
        <v>8370</v>
      </c>
      <c r="D67" s="489">
        <f>SUM(D64:D66)</f>
        <v>323181</v>
      </c>
      <c r="F67" s="134" t="s">
        <v>686</v>
      </c>
      <c r="G67" s="143">
        <f>SUM(G64:G66)</f>
        <v>8370</v>
      </c>
      <c r="H67" s="489">
        <f>SUM(H64:H66)</f>
        <v>323181</v>
      </c>
    </row>
    <row r="68" spans="2:8">
      <c r="B68" s="136" t="s">
        <v>7</v>
      </c>
      <c r="C68" s="131">
        <f>Bilancio!D25</f>
        <v>8370</v>
      </c>
      <c r="D68" s="480"/>
      <c r="F68" s="136" t="s">
        <v>7</v>
      </c>
      <c r="G68" s="131">
        <f>C68</f>
        <v>8370</v>
      </c>
      <c r="H68" s="480"/>
    </row>
    <row r="69" spans="2:8">
      <c r="B69" s="136"/>
      <c r="C69" s="144"/>
      <c r="D69" s="145"/>
      <c r="F69" s="136"/>
      <c r="G69" s="144"/>
      <c r="H69" s="145"/>
    </row>
    <row r="70" spans="2:8" s="147" customFormat="1">
      <c r="B70" s="148"/>
      <c r="C70" s="145"/>
      <c r="D70" s="145"/>
      <c r="E70" s="146"/>
      <c r="F70" s="148"/>
      <c r="G70" s="145"/>
      <c r="H70" s="145"/>
    </row>
    <row r="71" spans="2:8">
      <c r="B71" s="136"/>
      <c r="C71" s="144"/>
      <c r="D71" s="145"/>
      <c r="F71" s="136"/>
      <c r="G71" s="144"/>
      <c r="H71" s="145"/>
    </row>
    <row r="72" spans="2:8" ht="13.5">
      <c r="B72" s="127" t="s">
        <v>73</v>
      </c>
      <c r="C72" s="144"/>
      <c r="D72" s="145"/>
      <c r="F72" s="471" t="s">
        <v>724</v>
      </c>
      <c r="G72" s="144"/>
      <c r="H72" s="145"/>
    </row>
    <row r="73" spans="2:8">
      <c r="B73" s="128"/>
      <c r="C73" s="129" t="s">
        <v>290</v>
      </c>
      <c r="D73" s="478" t="s">
        <v>602</v>
      </c>
      <c r="F73" s="128"/>
      <c r="G73" s="129" t="s">
        <v>687</v>
      </c>
      <c r="H73" s="478" t="s">
        <v>728</v>
      </c>
    </row>
    <row r="74" spans="2:8" ht="12.75">
      <c r="B74" s="90" t="str">
        <f>+Bilancio!B37</f>
        <v>Kapitali i shoqerise</v>
      </c>
      <c r="C74" s="131">
        <f>-'Tiral balance '!I12</f>
        <v>4679086</v>
      </c>
      <c r="D74" s="480">
        <v>100000</v>
      </c>
      <c r="F74" s="473" t="s">
        <v>683</v>
      </c>
      <c r="G74" s="131">
        <f>C74</f>
        <v>4679086</v>
      </c>
      <c r="H74" s="484">
        <f>D74</f>
        <v>100000</v>
      </c>
    </row>
    <row r="75" spans="2:8" ht="12.75">
      <c r="B75" s="74" t="s">
        <v>309</v>
      </c>
      <c r="C75" s="131">
        <f>-'Tiral balance '!D13</f>
        <v>-2579086</v>
      </c>
      <c r="D75" s="480">
        <v>-741770</v>
      </c>
      <c r="F75" s="474" t="s">
        <v>725</v>
      </c>
      <c r="G75" s="131">
        <f t="shared" ref="G75:G76" si="3">C75</f>
        <v>-2579086</v>
      </c>
      <c r="H75" s="484">
        <f>D75</f>
        <v>-741770</v>
      </c>
    </row>
    <row r="76" spans="2:8" ht="12.75">
      <c r="B76" s="128" t="s">
        <v>310</v>
      </c>
      <c r="C76" s="133">
        <f>'Conto economico'!D25</f>
        <v>-1726879.8184681223</v>
      </c>
      <c r="D76" s="481">
        <v>-1837316</v>
      </c>
      <c r="F76" s="475" t="s">
        <v>726</v>
      </c>
      <c r="G76" s="133">
        <f t="shared" si="3"/>
        <v>-1726879.8184681223</v>
      </c>
      <c r="H76" s="484">
        <f>D76</f>
        <v>-1837316</v>
      </c>
    </row>
    <row r="77" spans="2:8">
      <c r="B77" s="134" t="s">
        <v>2</v>
      </c>
      <c r="C77" s="143">
        <f>SUM(C74:C76)</f>
        <v>373120.18153187772</v>
      </c>
      <c r="D77" s="489">
        <f>SUM(D74:D76)</f>
        <v>-2479086</v>
      </c>
      <c r="F77" s="134" t="s">
        <v>686</v>
      </c>
      <c r="G77" s="143">
        <f>SUM(G74:G76)</f>
        <v>373120.18153187772</v>
      </c>
      <c r="H77" s="489">
        <f>SUM(H74:H76)</f>
        <v>-2479086</v>
      </c>
    </row>
    <row r="78" spans="2:8">
      <c r="B78" s="136" t="s">
        <v>7</v>
      </c>
      <c r="C78" s="131">
        <f>+Bilancio!D40</f>
        <v>373120.18153187772</v>
      </c>
      <c r="D78" s="480">
        <f>+Bilancio!E40</f>
        <v>0</v>
      </c>
      <c r="F78" s="136" t="s">
        <v>7</v>
      </c>
      <c r="G78" s="131">
        <f>C78</f>
        <v>373120.18153187772</v>
      </c>
      <c r="H78" s="480"/>
    </row>
    <row r="79" spans="2:8">
      <c r="B79" s="136"/>
      <c r="C79" s="144"/>
      <c r="D79" s="145"/>
      <c r="F79" s="136"/>
      <c r="G79" s="144"/>
      <c r="H79" s="145"/>
    </row>
    <row r="80" spans="2:8">
      <c r="B80" s="134"/>
      <c r="C80" s="143"/>
      <c r="D80" s="489"/>
      <c r="F80" s="134"/>
      <c r="G80" s="143"/>
      <c r="H80" s="489"/>
    </row>
    <row r="81" spans="2:8">
      <c r="B81" s="136"/>
      <c r="F81" s="136"/>
    </row>
    <row r="82" spans="2:8">
      <c r="B82" s="127" t="s">
        <v>308</v>
      </c>
      <c r="C82" s="144"/>
      <c r="D82" s="145"/>
      <c r="F82" s="127" t="s">
        <v>727</v>
      </c>
      <c r="G82" s="144"/>
      <c r="H82" s="145"/>
    </row>
    <row r="83" spans="2:8">
      <c r="B83" s="136"/>
      <c r="C83" s="144"/>
      <c r="D83" s="145"/>
      <c r="F83" s="136"/>
      <c r="G83" s="144"/>
      <c r="H83" s="145"/>
    </row>
    <row r="84" spans="2:8">
      <c r="B84" s="128"/>
      <c r="C84" s="187" t="s">
        <v>290</v>
      </c>
      <c r="D84" s="478" t="s">
        <v>602</v>
      </c>
      <c r="E84" s="126" t="s">
        <v>291</v>
      </c>
      <c r="F84" s="128"/>
      <c r="G84" s="129" t="s">
        <v>687</v>
      </c>
      <c r="H84" s="478" t="s">
        <v>728</v>
      </c>
    </row>
    <row r="85" spans="2:8">
      <c r="B85" s="387" t="s">
        <v>482</v>
      </c>
      <c r="C85" s="130">
        <f>'Tiral balance '!E33</f>
        <v>77110000</v>
      </c>
      <c r="D85" s="479">
        <f>'Tiral balance '!F33</f>
        <v>0</v>
      </c>
      <c r="F85" s="387" t="s">
        <v>482</v>
      </c>
      <c r="G85" s="130">
        <f>'Tiral balance '!I33</f>
        <v>-77110000</v>
      </c>
      <c r="H85" s="484">
        <f>D85</f>
        <v>0</v>
      </c>
    </row>
    <row r="86" spans="2:8">
      <c r="B86" s="387" t="s">
        <v>451</v>
      </c>
      <c r="C86" s="131">
        <f>'Tiral balance '!E34</f>
        <v>77110000</v>
      </c>
      <c r="D86" s="480">
        <f>'Tiral balance '!F34</f>
        <v>0</v>
      </c>
      <c r="F86" s="387" t="s">
        <v>451</v>
      </c>
      <c r="G86" s="131">
        <f>'Tiral balance '!I34</f>
        <v>-77110000</v>
      </c>
      <c r="H86" s="484">
        <f>D86</f>
        <v>0</v>
      </c>
    </row>
    <row r="87" spans="2:8">
      <c r="B87" s="128"/>
      <c r="C87" s="133"/>
      <c r="D87" s="481"/>
      <c r="F87" s="128"/>
      <c r="G87" s="133"/>
      <c r="H87" s="486">
        <f>D87</f>
        <v>0</v>
      </c>
    </row>
    <row r="88" spans="2:8">
      <c r="B88" s="134" t="s">
        <v>2</v>
      </c>
      <c r="C88" s="143">
        <f>SUM(C85:C87)</f>
        <v>154220000</v>
      </c>
      <c r="D88" s="489">
        <f>SUM(D85:D87)</f>
        <v>0</v>
      </c>
      <c r="F88" s="134" t="s">
        <v>686</v>
      </c>
      <c r="G88" s="143">
        <f>SUM(G85:G87)</f>
        <v>-154220000</v>
      </c>
      <c r="H88" s="489">
        <f>SUM(H85:H87)</f>
        <v>0</v>
      </c>
    </row>
    <row r="89" spans="2:8">
      <c r="B89" s="136" t="s">
        <v>7</v>
      </c>
      <c r="C89" s="131">
        <f>Bilancio!D30</f>
        <v>154220000</v>
      </c>
      <c r="D89" s="480">
        <f>Bilancio!E30</f>
        <v>0</v>
      </c>
      <c r="F89" s="136" t="s">
        <v>7</v>
      </c>
      <c r="G89" s="131">
        <f>C89</f>
        <v>154220000</v>
      </c>
      <c r="H89" s="480">
        <f>Bilancio!I30</f>
        <v>0</v>
      </c>
    </row>
    <row r="90" spans="2:8">
      <c r="C90" s="90" t="s">
        <v>291</v>
      </c>
      <c r="D90" s="147" t="s">
        <v>291</v>
      </c>
      <c r="G90" s="90" t="s">
        <v>291</v>
      </c>
      <c r="H90" s="147" t="s">
        <v>291</v>
      </c>
    </row>
  </sheetData>
  <mergeCells count="4">
    <mergeCell ref="B36:B37"/>
    <mergeCell ref="C36:C37"/>
    <mergeCell ref="F36:F37"/>
    <mergeCell ref="G36:G37"/>
  </mergeCells>
  <pageMargins left="0.7" right="0.7" top="0.75" bottom="0.75" header="0.3" footer="0.3"/>
  <pageSetup paperSize="9" scale="89" orientation="portrait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1:J30"/>
  <sheetViews>
    <sheetView showGridLines="0" topLeftCell="B5" workbookViewId="0">
      <selection activeCell="F2" sqref="B2:F26"/>
    </sheetView>
  </sheetViews>
  <sheetFormatPr defaultRowHeight="12"/>
  <cols>
    <col min="1" max="1" width="1.85546875" style="65" bestFit="1" customWidth="1"/>
    <col min="2" max="2" width="37.85546875" style="90" customWidth="1"/>
    <col min="3" max="3" width="11.7109375" style="90" customWidth="1"/>
    <col min="4" max="4" width="17.28515625" style="117" bestFit="1" customWidth="1"/>
    <col min="5" max="5" width="2" style="90" customWidth="1"/>
    <col min="6" max="6" width="17.28515625" style="117" bestFit="1" customWidth="1"/>
    <col min="7" max="7" width="9.140625" style="65"/>
    <col min="8" max="8" width="20.42578125" style="65" customWidth="1"/>
    <col min="9" max="9" width="9.85546875" style="65" bestFit="1" customWidth="1"/>
    <col min="10" max="10" width="9.28515625" style="65" bestFit="1" customWidth="1"/>
    <col min="11" max="16384" width="9.140625" style="65"/>
  </cols>
  <sheetData>
    <row r="1" spans="2:10">
      <c r="D1" s="93"/>
      <c r="F1" s="93"/>
    </row>
    <row r="2" spans="2:10" ht="38.25">
      <c r="B2" s="94"/>
      <c r="C2" s="95" t="s">
        <v>12</v>
      </c>
      <c r="D2" s="96" t="s">
        <v>790</v>
      </c>
      <c r="F2" s="96" t="s">
        <v>791</v>
      </c>
      <c r="H2" s="457" t="s">
        <v>662</v>
      </c>
    </row>
    <row r="3" spans="2:10" ht="12.75">
      <c r="B3" s="97" t="s">
        <v>30</v>
      </c>
      <c r="C3" s="94"/>
      <c r="D3" s="98"/>
      <c r="F3" s="98"/>
      <c r="H3" s="447" t="s">
        <v>663</v>
      </c>
    </row>
    <row r="4" spans="2:10" ht="21" customHeight="1">
      <c r="B4" s="99" t="s">
        <v>628</v>
      </c>
      <c r="C4" s="100">
        <v>12</v>
      </c>
      <c r="D4" s="101">
        <f>'Tiral balance '!E54</f>
        <v>37748714</v>
      </c>
      <c r="F4" s="101">
        <v>0</v>
      </c>
      <c r="H4" s="448" t="s">
        <v>664</v>
      </c>
      <c r="I4" s="446">
        <f>D4-F4</f>
        <v>37748714</v>
      </c>
    </row>
    <row r="5" spans="2:10" ht="21" customHeight="1">
      <c r="B5" s="99" t="s">
        <v>311</v>
      </c>
      <c r="C5" s="100"/>
      <c r="D5" s="101">
        <v>0</v>
      </c>
      <c r="F5" s="101">
        <v>0</v>
      </c>
      <c r="H5" s="448" t="s">
        <v>665</v>
      </c>
      <c r="I5" s="446">
        <f t="shared" ref="I5:I25" si="0">D5-F5</f>
        <v>0</v>
      </c>
    </row>
    <row r="6" spans="2:10" ht="13.5" customHeight="1" thickBot="1">
      <c r="B6" s="99" t="s">
        <v>312</v>
      </c>
      <c r="C6" s="100"/>
      <c r="D6" s="101">
        <v>0</v>
      </c>
      <c r="F6" s="101">
        <v>0</v>
      </c>
      <c r="H6" s="448"/>
      <c r="I6" s="446">
        <f t="shared" si="0"/>
        <v>0</v>
      </c>
    </row>
    <row r="7" spans="2:10" ht="13.5" thickBot="1">
      <c r="B7" s="94"/>
      <c r="C7" s="491"/>
      <c r="D7" s="102">
        <f>SUM(D4:D6)</f>
        <v>37748714</v>
      </c>
      <c r="F7" s="102">
        <f>SUM(F4:F6)</f>
        <v>0</v>
      </c>
      <c r="H7" s="447"/>
      <c r="I7" s="446">
        <f t="shared" si="0"/>
        <v>37748714</v>
      </c>
    </row>
    <row r="8" spans="2:10" ht="12.75">
      <c r="B8" s="97" t="s">
        <v>31</v>
      </c>
      <c r="C8" s="491"/>
      <c r="D8" s="101"/>
      <c r="F8" s="101"/>
      <c r="H8" s="447" t="s">
        <v>666</v>
      </c>
      <c r="I8" s="446">
        <f t="shared" si="0"/>
        <v>0</v>
      </c>
    </row>
    <row r="9" spans="2:10" ht="23.25" customHeight="1">
      <c r="B9" s="99" t="s">
        <v>66</v>
      </c>
      <c r="C9" s="491"/>
      <c r="D9" s="101">
        <f>-'Tiral balance '!D41</f>
        <v>-18862107.07</v>
      </c>
      <c r="F9" s="101">
        <v>0</v>
      </c>
      <c r="H9" s="448"/>
      <c r="I9" s="446">
        <f t="shared" si="0"/>
        <v>-18862107.07</v>
      </c>
    </row>
    <row r="10" spans="2:10" ht="12.75">
      <c r="B10" s="99" t="s">
        <v>32</v>
      </c>
      <c r="C10" s="491"/>
      <c r="D10" s="103"/>
      <c r="F10" s="103"/>
      <c r="G10" s="65" t="s">
        <v>291</v>
      </c>
      <c r="H10" s="448"/>
      <c r="I10" s="446">
        <f t="shared" si="0"/>
        <v>0</v>
      </c>
    </row>
    <row r="11" spans="2:10" ht="12.75">
      <c r="B11" s="104" t="s">
        <v>33</v>
      </c>
      <c r="C11" s="491">
        <v>13</v>
      </c>
      <c r="D11" s="101">
        <f>-'Tiral balance '!I48</f>
        <v>-544425</v>
      </c>
      <c r="F11" s="101">
        <v>-274425</v>
      </c>
      <c r="H11" s="448" t="s">
        <v>667</v>
      </c>
      <c r="I11" s="446">
        <f>D11+F11</f>
        <v>-818850</v>
      </c>
    </row>
    <row r="12" spans="2:10" ht="24">
      <c r="B12" s="104" t="s">
        <v>334</v>
      </c>
      <c r="C12" s="491">
        <v>13</v>
      </c>
      <c r="D12" s="101">
        <f>-'Tiral balance '!I49</f>
        <v>-90918</v>
      </c>
      <c r="F12" s="101">
        <v>-40080</v>
      </c>
      <c r="H12" s="448" t="s">
        <v>668</v>
      </c>
      <c r="I12" s="446">
        <f t="shared" ref="I12:I14" si="1">D12+F12</f>
        <v>-130998</v>
      </c>
    </row>
    <row r="13" spans="2:10" ht="12.75">
      <c r="B13" s="104" t="s">
        <v>67</v>
      </c>
      <c r="C13" s="491"/>
      <c r="D13" s="101">
        <v>0</v>
      </c>
      <c r="F13" s="101"/>
      <c r="H13" s="448" t="s">
        <v>669</v>
      </c>
      <c r="I13" s="446">
        <f t="shared" si="1"/>
        <v>0</v>
      </c>
      <c r="J13" s="446"/>
    </row>
    <row r="14" spans="2:10" ht="12.75">
      <c r="B14" s="94" t="s">
        <v>34</v>
      </c>
      <c r="C14" s="491">
        <v>14</v>
      </c>
      <c r="D14" s="101">
        <f>-('Tiral balance '!I50+'Tiral balance '!I47+'Tiral balance '!I46+'Tiral balance '!I45+'Tiral balance '!I44+'Tiral balance '!I43+'Tiral balance '!I42)</f>
        <v>-20178338.513699997</v>
      </c>
      <c r="F14" s="101">
        <v>-1336944.43</v>
      </c>
      <c r="H14" s="448" t="s">
        <v>677</v>
      </c>
      <c r="I14" s="446">
        <f t="shared" si="1"/>
        <v>-21515282.943699997</v>
      </c>
      <c r="J14" s="446"/>
    </row>
    <row r="15" spans="2:10" ht="13.5" thickBot="1">
      <c r="B15" s="94"/>
      <c r="C15" s="491"/>
      <c r="D15" s="105"/>
      <c r="F15" s="105"/>
      <c r="H15" s="448"/>
      <c r="I15" s="446">
        <f t="shared" si="0"/>
        <v>0</v>
      </c>
      <c r="J15" s="446"/>
    </row>
    <row r="16" spans="2:10" ht="13.5" thickBot="1">
      <c r="B16" s="106" t="s">
        <v>35</v>
      </c>
      <c r="C16" s="491"/>
      <c r="D16" s="107">
        <f>SUM(D9:D15)</f>
        <v>-39675788.583700001</v>
      </c>
      <c r="F16" s="107">
        <f>SUM(F9:F15)</f>
        <v>-1651449.43</v>
      </c>
      <c r="H16" s="448"/>
      <c r="I16" s="446">
        <f t="shared" si="0"/>
        <v>-38024339.153700002</v>
      </c>
    </row>
    <row r="17" spans="2:10" ht="13.5" thickBot="1">
      <c r="B17" s="106" t="s">
        <v>36</v>
      </c>
      <c r="C17" s="491"/>
      <c r="D17" s="107">
        <f>+D7+D16</f>
        <v>-1927074.5837000012</v>
      </c>
      <c r="F17" s="107">
        <f>+F7+F16</f>
        <v>-1651449.43</v>
      </c>
      <c r="H17" s="447" t="s">
        <v>670</v>
      </c>
      <c r="I17" s="446">
        <f t="shared" si="0"/>
        <v>-275625.1537000013</v>
      </c>
      <c r="J17" s="446"/>
    </row>
    <row r="18" spans="2:10" ht="15.75" customHeight="1">
      <c r="B18" s="94"/>
      <c r="C18" s="491"/>
      <c r="D18" s="101"/>
      <c r="F18" s="101"/>
      <c r="H18" s="448"/>
      <c r="I18" s="446">
        <f t="shared" si="0"/>
        <v>0</v>
      </c>
    </row>
    <row r="19" spans="2:10" ht="12.75">
      <c r="B19" s="94" t="s">
        <v>68</v>
      </c>
      <c r="C19" s="491"/>
      <c r="D19" s="101">
        <f>'Tiral balance '!E55</f>
        <v>171867</v>
      </c>
      <c r="F19" s="101">
        <v>-171867.39570000005</v>
      </c>
      <c r="H19" s="448" t="s">
        <v>671</v>
      </c>
      <c r="I19" s="446">
        <f t="shared" si="0"/>
        <v>343734.39570000005</v>
      </c>
    </row>
    <row r="20" spans="2:10" ht="18.75" customHeight="1" thickBot="1">
      <c r="B20" s="94" t="s">
        <v>69</v>
      </c>
      <c r="C20" s="491">
        <v>15</v>
      </c>
      <c r="D20" s="107">
        <f>-'Tiral balance '!I57-'Tiral balance '!I56-'Tiral balance '!I53-'Tiral balance '!I52</f>
        <v>28327.765231878941</v>
      </c>
      <c r="F20" s="107">
        <v>-13999.663700000005</v>
      </c>
      <c r="G20" s="65" t="s">
        <v>291</v>
      </c>
      <c r="H20" s="448" t="s">
        <v>672</v>
      </c>
      <c r="I20" s="446">
        <f t="shared" si="0"/>
        <v>42327.428931878945</v>
      </c>
    </row>
    <row r="21" spans="2:10" ht="13.5" thickBot="1">
      <c r="B21" s="97" t="s">
        <v>37</v>
      </c>
      <c r="C21" s="491"/>
      <c r="D21" s="107">
        <f>SUM(D19:D20)</f>
        <v>200194.76523187893</v>
      </c>
      <c r="F21" s="107">
        <f>SUM(F19:F20)</f>
        <v>-185867.05940000006</v>
      </c>
      <c r="H21" s="447" t="s">
        <v>673</v>
      </c>
      <c r="I21" s="446">
        <f t="shared" si="0"/>
        <v>386061.82463187899</v>
      </c>
    </row>
    <row r="22" spans="2:10" ht="12.75">
      <c r="B22" s="97"/>
      <c r="C22" s="491"/>
      <c r="D22" s="103"/>
      <c r="F22" s="103"/>
      <c r="H22" s="447"/>
      <c r="I22" s="446">
        <f t="shared" si="0"/>
        <v>0</v>
      </c>
    </row>
    <row r="23" spans="2:10" ht="12.75">
      <c r="B23" s="97" t="s">
        <v>38</v>
      </c>
      <c r="C23" s="491"/>
      <c r="D23" s="108">
        <f>D17+D21</f>
        <v>-1726879.8184681223</v>
      </c>
      <c r="F23" s="108">
        <f>F17+F21</f>
        <v>-1837316.4894000001</v>
      </c>
      <c r="H23" s="447" t="s">
        <v>674</v>
      </c>
      <c r="I23" s="446">
        <f t="shared" si="0"/>
        <v>110436.6709318778</v>
      </c>
    </row>
    <row r="24" spans="2:10" ht="13.5" thickBot="1">
      <c r="B24" s="99" t="s">
        <v>39</v>
      </c>
      <c r="C24" s="491">
        <v>16</v>
      </c>
      <c r="D24" s="109">
        <v>0</v>
      </c>
      <c r="F24" s="109">
        <v>0</v>
      </c>
      <c r="H24" s="448" t="s">
        <v>675</v>
      </c>
      <c r="I24" s="446">
        <f t="shared" si="0"/>
        <v>0</v>
      </c>
    </row>
    <row r="25" spans="2:10" ht="12.75">
      <c r="B25" s="492" t="s">
        <v>40</v>
      </c>
      <c r="C25" s="491"/>
      <c r="D25" s="108">
        <f>SUM(D23:D24)</f>
        <v>-1726879.8184681223</v>
      </c>
      <c r="F25" s="108">
        <f>SUM(F23:F24)</f>
        <v>-1837316.4894000001</v>
      </c>
      <c r="H25" s="447" t="s">
        <v>676</v>
      </c>
      <c r="I25" s="446">
        <f t="shared" si="0"/>
        <v>110436.6709318778</v>
      </c>
    </row>
    <row r="26" spans="2:10" ht="13.5" thickBot="1">
      <c r="B26" s="492"/>
      <c r="C26" s="491"/>
      <c r="D26" s="107" t="s">
        <v>41</v>
      </c>
      <c r="F26" s="107" t="s">
        <v>41</v>
      </c>
      <c r="H26" s="447" t="s">
        <v>676</v>
      </c>
      <c r="I26" s="446"/>
    </row>
    <row r="27" spans="2:10">
      <c r="B27" s="110"/>
      <c r="C27" s="111"/>
      <c r="D27" s="112"/>
      <c r="F27" s="112"/>
      <c r="H27" s="446"/>
    </row>
    <row r="28" spans="2:10">
      <c r="B28" s="110"/>
      <c r="C28" s="111"/>
      <c r="D28" s="112"/>
      <c r="F28" s="112"/>
      <c r="H28" s="446"/>
    </row>
    <row r="29" spans="2:10">
      <c r="B29" s="113"/>
      <c r="C29" s="114"/>
      <c r="D29" s="115"/>
      <c r="F29" s="115"/>
    </row>
    <row r="30" spans="2:10">
      <c r="B30" s="110"/>
      <c r="C30" s="110"/>
      <c r="D30" s="116"/>
      <c r="F30" s="116"/>
    </row>
  </sheetData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2:I68"/>
  <sheetViews>
    <sheetView showGridLines="0" topLeftCell="A31" workbookViewId="0">
      <selection activeCell="D30" sqref="D30"/>
    </sheetView>
  </sheetViews>
  <sheetFormatPr defaultRowHeight="12.75"/>
  <cols>
    <col min="1" max="1" width="2" style="17" bestFit="1" customWidth="1"/>
    <col min="2" max="2" width="33.140625" style="17" customWidth="1"/>
    <col min="3" max="3" width="0.7109375" style="17" customWidth="1"/>
    <col min="4" max="5" width="21.140625" style="17" customWidth="1"/>
    <col min="6" max="6" width="6.7109375" style="49" customWidth="1"/>
    <col min="7" max="7" width="38.42578125" style="17" customWidth="1"/>
    <col min="8" max="9" width="21.140625" style="17" customWidth="1"/>
    <col min="10" max="16384" width="9.140625" style="17"/>
  </cols>
  <sheetData>
    <row r="2" spans="2:9" ht="13.5">
      <c r="B2" s="29" t="str">
        <f>+'Conto economico'!B4</f>
        <v>Te ardhura nga prodhimi i aktiveve</v>
      </c>
      <c r="F2" s="35"/>
      <c r="G2" s="29" t="s">
        <v>729</v>
      </c>
    </row>
    <row r="3" spans="2:9">
      <c r="B3" s="36"/>
      <c r="C3" s="36"/>
      <c r="D3" s="37" t="s">
        <v>290</v>
      </c>
      <c r="E3" s="37" t="s">
        <v>602</v>
      </c>
      <c r="F3" s="35"/>
      <c r="G3" s="36"/>
      <c r="H3" s="129" t="s">
        <v>687</v>
      </c>
      <c r="I3" s="129" t="s">
        <v>728</v>
      </c>
    </row>
    <row r="4" spans="2:9">
      <c r="B4" s="38" t="s">
        <v>628</v>
      </c>
      <c r="C4" s="38"/>
      <c r="D4" s="39">
        <f>-'Tiral balance '!I54</f>
        <v>37748714</v>
      </c>
      <c r="E4" s="39">
        <v>0</v>
      </c>
      <c r="F4" s="35"/>
      <c r="G4" s="38" t="s">
        <v>729</v>
      </c>
      <c r="H4" s="39">
        <v>19754688</v>
      </c>
      <c r="I4" s="39">
        <v>0</v>
      </c>
    </row>
    <row r="5" spans="2:9">
      <c r="D5" s="32"/>
      <c r="E5" s="32"/>
      <c r="F5" s="35"/>
      <c r="H5" s="32"/>
      <c r="I5" s="32"/>
    </row>
    <row r="6" spans="2:9">
      <c r="B6" s="36"/>
      <c r="C6" s="36"/>
      <c r="D6" s="40"/>
      <c r="E6" s="40"/>
      <c r="F6" s="35"/>
      <c r="G6" s="36"/>
      <c r="H6" s="40"/>
      <c r="I6" s="40"/>
    </row>
    <row r="7" spans="2:9">
      <c r="B7" s="41" t="s">
        <v>2</v>
      </c>
      <c r="D7" s="34">
        <f>SUM(D4:D6)</f>
        <v>37748714</v>
      </c>
      <c r="E7" s="34">
        <f>SUM(E4:E6)</f>
        <v>0</v>
      </c>
      <c r="F7" s="35"/>
      <c r="G7" s="134" t="s">
        <v>686</v>
      </c>
      <c r="H7" s="34">
        <v>19754688</v>
      </c>
      <c r="I7" s="34">
        <v>0</v>
      </c>
    </row>
    <row r="8" spans="2:9" ht="13.5">
      <c r="B8" s="42" t="s">
        <v>7</v>
      </c>
      <c r="C8" s="42"/>
      <c r="D8" s="43">
        <f>'Conto economico'!D7</f>
        <v>37748714</v>
      </c>
      <c r="E8" s="43">
        <f>'Conto economico'!E4</f>
        <v>0</v>
      </c>
      <c r="F8" s="35"/>
      <c r="G8" s="42" t="s">
        <v>7</v>
      </c>
      <c r="H8" s="43">
        <v>19754688</v>
      </c>
      <c r="I8" s="43">
        <v>0</v>
      </c>
    </row>
    <row r="9" spans="2:9" ht="13.5">
      <c r="B9" s="42"/>
      <c r="D9" s="43"/>
      <c r="E9" s="43"/>
      <c r="F9" s="44"/>
      <c r="G9" s="42"/>
      <c r="H9" s="43"/>
      <c r="I9" s="43"/>
    </row>
    <row r="10" spans="2:9" ht="13.5">
      <c r="B10" s="42"/>
      <c r="D10" s="43" t="s">
        <v>291</v>
      </c>
      <c r="E10" s="43"/>
      <c r="F10" s="46"/>
      <c r="G10" s="42"/>
      <c r="H10" s="43"/>
      <c r="I10" s="43"/>
    </row>
    <row r="11" spans="2:9" ht="13.5">
      <c r="B11" s="29" t="str">
        <f>+'Conto economico'!B9</f>
        <v>Materiale te konsumuara</v>
      </c>
      <c r="D11" s="32"/>
      <c r="E11" s="32"/>
      <c r="F11" s="35"/>
      <c r="G11" s="471" t="s">
        <v>730</v>
      </c>
      <c r="H11" s="32"/>
      <c r="I11" s="32"/>
    </row>
    <row r="12" spans="2:9">
      <c r="B12" s="36"/>
      <c r="C12" s="36"/>
      <c r="D12" s="45" t="s">
        <v>290</v>
      </c>
      <c r="E12" s="37" t="s">
        <v>602</v>
      </c>
      <c r="F12" s="35"/>
      <c r="G12" s="36"/>
      <c r="H12" s="129" t="s">
        <v>687</v>
      </c>
      <c r="I12" s="129" t="s">
        <v>728</v>
      </c>
    </row>
    <row r="13" spans="2:9">
      <c r="B13" s="38" t="s">
        <v>313</v>
      </c>
      <c r="C13" s="38"/>
      <c r="D13" s="39">
        <f>-'Conto economico'!D9</f>
        <v>18862107.07</v>
      </c>
      <c r="E13" s="39">
        <f>-'Conto economico'!E9</f>
        <v>0</v>
      </c>
      <c r="F13" s="35"/>
      <c r="G13" s="38" t="s">
        <v>731</v>
      </c>
      <c r="H13" s="39">
        <v>9034011</v>
      </c>
      <c r="I13" s="39">
        <v>0</v>
      </c>
    </row>
    <row r="14" spans="2:9">
      <c r="B14" s="36"/>
      <c r="C14" s="36"/>
      <c r="D14" s="40"/>
      <c r="E14" s="40"/>
      <c r="F14" s="35"/>
      <c r="G14" s="36"/>
      <c r="H14" s="40"/>
      <c r="I14" s="40"/>
    </row>
    <row r="15" spans="2:9">
      <c r="B15" s="41" t="s">
        <v>2</v>
      </c>
      <c r="D15" s="34">
        <f>SUM(D13:D14)</f>
        <v>18862107.07</v>
      </c>
      <c r="E15" s="34">
        <f>SUM(E13:E14)</f>
        <v>0</v>
      </c>
      <c r="F15" s="35"/>
      <c r="G15" s="134" t="s">
        <v>686</v>
      </c>
      <c r="H15" s="34">
        <v>9034011</v>
      </c>
      <c r="I15" s="34">
        <v>0</v>
      </c>
    </row>
    <row r="16" spans="2:9" ht="13.5">
      <c r="B16" s="42" t="s">
        <v>7</v>
      </c>
      <c r="C16" s="42"/>
      <c r="D16" s="43">
        <f>+'Conto economico'!D9</f>
        <v>-18862107.07</v>
      </c>
      <c r="E16" s="43">
        <f>+'Conto economico'!E9</f>
        <v>0</v>
      </c>
      <c r="F16" s="35"/>
      <c r="G16" s="42" t="s">
        <v>7</v>
      </c>
      <c r="H16" s="43">
        <v>-9034011</v>
      </c>
      <c r="I16" s="43">
        <v>0</v>
      </c>
    </row>
    <row r="17" spans="2:9">
      <c r="D17" s="32"/>
      <c r="E17" s="32"/>
      <c r="F17" s="46"/>
      <c r="H17" s="32"/>
      <c r="I17" s="32"/>
    </row>
    <row r="18" spans="2:9" ht="13.5">
      <c r="B18" s="29"/>
      <c r="D18" s="32"/>
      <c r="E18" s="32"/>
      <c r="F18" s="46"/>
      <c r="G18" s="29"/>
      <c r="H18" s="32"/>
      <c r="I18" s="32"/>
    </row>
    <row r="19" spans="2:9" ht="13.5">
      <c r="B19" s="29" t="str">
        <f>+'Conto economico'!B10</f>
        <v>Shpenzime personeli</v>
      </c>
      <c r="D19" s="32"/>
      <c r="E19" s="32"/>
      <c r="F19" s="47"/>
      <c r="G19" s="471" t="s">
        <v>732</v>
      </c>
      <c r="H19" s="32"/>
      <c r="I19" s="32"/>
    </row>
    <row r="20" spans="2:9">
      <c r="D20" s="45" t="s">
        <v>290</v>
      </c>
      <c r="E20" s="37" t="s">
        <v>602</v>
      </c>
      <c r="F20" s="48"/>
      <c r="H20" s="129" t="s">
        <v>687</v>
      </c>
      <c r="I20" s="129" t="s">
        <v>728</v>
      </c>
    </row>
    <row r="21" spans="2:9">
      <c r="B21" s="38" t="s">
        <v>32</v>
      </c>
      <c r="C21" s="38"/>
      <c r="D21" s="32"/>
      <c r="E21" s="32"/>
      <c r="G21" s="38" t="s">
        <v>667</v>
      </c>
      <c r="H21" s="32"/>
      <c r="I21" s="32"/>
    </row>
    <row r="22" spans="2:9">
      <c r="B22" s="17" t="s">
        <v>79</v>
      </c>
      <c r="D22" s="32">
        <f>-'Tiral balance '!I48</f>
        <v>-544425</v>
      </c>
      <c r="E22" s="32">
        <v>-261358</v>
      </c>
      <c r="G22" s="448" t="s">
        <v>720</v>
      </c>
      <c r="H22" s="32">
        <v>-544425</v>
      </c>
      <c r="I22" s="32">
        <f>E22</f>
        <v>-261358</v>
      </c>
    </row>
    <row r="23" spans="2:9">
      <c r="B23" s="36" t="s">
        <v>80</v>
      </c>
      <c r="C23" s="36"/>
      <c r="D23" s="40">
        <f>-'Tiral balance '!I49</f>
        <v>-90918</v>
      </c>
      <c r="E23" s="40">
        <v>-43647</v>
      </c>
      <c r="G23" s="476" t="s">
        <v>722</v>
      </c>
      <c r="H23" s="40">
        <v>-90918</v>
      </c>
      <c r="I23" s="40">
        <f>E23</f>
        <v>-43647</v>
      </c>
    </row>
    <row r="24" spans="2:9">
      <c r="B24" s="41" t="s">
        <v>2</v>
      </c>
      <c r="D24" s="34">
        <f>D23+D22</f>
        <v>-635343</v>
      </c>
      <c r="E24" s="34">
        <f>E23+E22</f>
        <v>-305005</v>
      </c>
      <c r="F24" s="50"/>
      <c r="G24" s="134" t="s">
        <v>686</v>
      </c>
      <c r="H24" s="34">
        <v>-635343</v>
      </c>
      <c r="I24" s="34">
        <f>E24</f>
        <v>-305005</v>
      </c>
    </row>
    <row r="25" spans="2:9" ht="13.5">
      <c r="B25" s="42" t="s">
        <v>7</v>
      </c>
      <c r="D25" s="32">
        <f>'Conto economico'!D12+'Conto economico'!D11</f>
        <v>-635343</v>
      </c>
      <c r="E25" s="32">
        <f>'Conto economico'!E12+'Conto economico'!E11</f>
        <v>0</v>
      </c>
      <c r="G25" s="42" t="s">
        <v>7</v>
      </c>
      <c r="H25" s="32">
        <v>-635343</v>
      </c>
      <c r="I25" s="32">
        <v>0</v>
      </c>
    </row>
    <row r="26" spans="2:9">
      <c r="B26" s="51"/>
      <c r="C26" s="41"/>
      <c r="D26" s="34"/>
      <c r="E26" s="34"/>
      <c r="G26" s="51"/>
      <c r="H26" s="34"/>
      <c r="I26" s="34"/>
    </row>
    <row r="27" spans="2:9" ht="13.5">
      <c r="B27" s="52" t="s">
        <v>34</v>
      </c>
      <c r="C27" s="53"/>
      <c r="D27" s="54"/>
      <c r="E27" s="54"/>
      <c r="G27" s="52" t="s">
        <v>677</v>
      </c>
      <c r="H27" s="54"/>
      <c r="I27" s="54"/>
    </row>
    <row r="28" spans="2:9">
      <c r="B28" s="55"/>
      <c r="C28" s="55"/>
      <c r="D28" s="56" t="s">
        <v>290</v>
      </c>
      <c r="E28" s="37" t="s">
        <v>602</v>
      </c>
      <c r="G28" s="55"/>
      <c r="H28" s="129" t="s">
        <v>687</v>
      </c>
      <c r="I28" s="129" t="s">
        <v>728</v>
      </c>
    </row>
    <row r="29" spans="2:9">
      <c r="B29" s="393"/>
      <c r="C29" s="53"/>
      <c r="D29" s="57"/>
      <c r="E29" s="57"/>
      <c r="G29" s="393"/>
      <c r="H29" s="57"/>
      <c r="I29" s="57"/>
    </row>
    <row r="30" spans="2:9">
      <c r="B30" s="394" t="s">
        <v>81</v>
      </c>
      <c r="C30" s="53"/>
      <c r="D30" s="57">
        <f>'Tiral balance '!I42</f>
        <v>1179.6641000000091</v>
      </c>
      <c r="E30" s="57">
        <f>'Tiral balance '!J39</f>
        <v>0</v>
      </c>
      <c r="G30" s="394" t="s">
        <v>677</v>
      </c>
      <c r="H30" s="57">
        <v>1179.6641000000091</v>
      </c>
      <c r="I30" s="57">
        <f t="shared" ref="I30:I38" si="0">E30</f>
        <v>0</v>
      </c>
    </row>
    <row r="31" spans="2:9">
      <c r="B31" s="394" t="s">
        <v>346</v>
      </c>
      <c r="C31" s="53"/>
      <c r="D31" s="57">
        <f>'Tiral balance '!I43</f>
        <v>18896145.199999999</v>
      </c>
      <c r="E31" s="57">
        <f>'Tiral balance '!J40</f>
        <v>0</v>
      </c>
      <c r="G31" s="394" t="s">
        <v>733</v>
      </c>
      <c r="H31" s="57">
        <v>10720677</v>
      </c>
      <c r="I31" s="57">
        <f t="shared" si="0"/>
        <v>0</v>
      </c>
    </row>
    <row r="32" spans="2:9">
      <c r="B32" s="394" t="s">
        <v>269</v>
      </c>
      <c r="C32" s="53"/>
      <c r="D32" s="57">
        <f>'Tiral balance '!I44</f>
        <v>768403.0736</v>
      </c>
      <c r="E32" s="57">
        <v>1075060</v>
      </c>
      <c r="G32" s="394" t="s">
        <v>734</v>
      </c>
      <c r="H32" s="57">
        <v>768403.0736</v>
      </c>
      <c r="I32" s="57">
        <f t="shared" si="0"/>
        <v>1075060</v>
      </c>
    </row>
    <row r="33" spans="2:9">
      <c r="B33" s="394" t="s">
        <v>83</v>
      </c>
      <c r="C33" s="53"/>
      <c r="D33" s="57">
        <f>'Tiral balance '!I45</f>
        <v>389556.24599999998</v>
      </c>
      <c r="E33" s="57">
        <v>35682</v>
      </c>
      <c r="G33" s="394" t="s">
        <v>735</v>
      </c>
      <c r="H33" s="57">
        <v>389556.24599999998</v>
      </c>
      <c r="I33" s="57">
        <f t="shared" si="0"/>
        <v>35682</v>
      </c>
    </row>
    <row r="34" spans="2:9">
      <c r="B34" s="394" t="s">
        <v>271</v>
      </c>
      <c r="C34" s="53"/>
      <c r="D34" s="57">
        <f>'Tiral balance '!I46</f>
        <v>9481</v>
      </c>
      <c r="E34" s="57">
        <f>'Tiral balance '!J43</f>
        <v>0</v>
      </c>
      <c r="G34" s="394" t="s">
        <v>736</v>
      </c>
      <c r="H34" s="57">
        <v>9481</v>
      </c>
      <c r="I34" s="57">
        <f t="shared" si="0"/>
        <v>0</v>
      </c>
    </row>
    <row r="35" spans="2:9">
      <c r="B35" s="394" t="s">
        <v>544</v>
      </c>
      <c r="C35" s="53"/>
      <c r="D35" s="57">
        <f>'Tiral balance '!I47</f>
        <v>113573.33</v>
      </c>
      <c r="E35" s="57">
        <v>3500</v>
      </c>
      <c r="G35" s="394" t="s">
        <v>737</v>
      </c>
      <c r="H35" s="57">
        <v>113573.33</v>
      </c>
      <c r="I35" s="57">
        <f t="shared" si="0"/>
        <v>3500</v>
      </c>
    </row>
    <row r="36" spans="2:9">
      <c r="B36" s="394" t="s">
        <v>546</v>
      </c>
      <c r="C36" s="53"/>
      <c r="D36" s="57">
        <f>'Tiral balance '!I50</f>
        <v>0</v>
      </c>
      <c r="E36" s="57">
        <v>119303</v>
      </c>
      <c r="G36" s="394" t="s">
        <v>738</v>
      </c>
      <c r="H36" s="57">
        <v>0</v>
      </c>
      <c r="I36" s="57">
        <f t="shared" si="0"/>
        <v>119303</v>
      </c>
    </row>
    <row r="37" spans="2:9">
      <c r="B37" s="393" t="s">
        <v>778</v>
      </c>
      <c r="C37" s="53"/>
      <c r="D37" s="57"/>
      <c r="E37" s="57">
        <v>103400</v>
      </c>
      <c r="G37" s="393" t="s">
        <v>780</v>
      </c>
      <c r="H37" s="57"/>
      <c r="I37" s="57">
        <f t="shared" si="0"/>
        <v>103400</v>
      </c>
    </row>
    <row r="38" spans="2:9">
      <c r="B38" s="395"/>
      <c r="C38" s="55"/>
      <c r="D38" s="396"/>
      <c r="E38" s="396"/>
      <c r="G38" s="395"/>
      <c r="H38" s="396"/>
      <c r="I38" s="490">
        <f t="shared" si="0"/>
        <v>0</v>
      </c>
    </row>
    <row r="39" spans="2:9">
      <c r="B39" s="41" t="s">
        <v>2</v>
      </c>
      <c r="D39" s="34">
        <f>SUM(D30:D38)</f>
        <v>20178338.513699997</v>
      </c>
      <c r="E39" s="34">
        <f>SUM(E30:E38)</f>
        <v>1336945</v>
      </c>
      <c r="G39" s="134" t="s">
        <v>686</v>
      </c>
      <c r="H39" s="34">
        <v>12002870.3137</v>
      </c>
      <c r="I39" s="34">
        <v>12002870.3137</v>
      </c>
    </row>
    <row r="40" spans="2:9" ht="13.5">
      <c r="B40" s="42" t="s">
        <v>7</v>
      </c>
      <c r="C40" s="42"/>
      <c r="D40" s="43">
        <f>'Conto economico'!D14</f>
        <v>-20178338.513699997</v>
      </c>
      <c r="E40" s="43">
        <f>'Conto economico'!E14</f>
        <v>0</v>
      </c>
      <c r="G40" s="42" t="s">
        <v>7</v>
      </c>
      <c r="H40" s="43">
        <v>-12002870.3137</v>
      </c>
      <c r="I40" s="43">
        <v>0</v>
      </c>
    </row>
    <row r="41" spans="2:9" ht="13.5">
      <c r="B41" s="42" t="s">
        <v>291</v>
      </c>
      <c r="C41" s="42"/>
      <c r="D41" s="43"/>
      <c r="E41" s="43"/>
      <c r="G41" s="42" t="s">
        <v>291</v>
      </c>
      <c r="H41" s="43"/>
      <c r="I41" s="43"/>
    </row>
    <row r="42" spans="2:9" ht="13.5">
      <c r="B42" s="29" t="str">
        <f>'Conto economico'!B19</f>
        <v>Te ardhura/shpenzime nga interesa</v>
      </c>
      <c r="D42" s="32"/>
      <c r="E42" s="32"/>
      <c r="G42" s="471" t="s">
        <v>739</v>
      </c>
      <c r="H42" s="32"/>
      <c r="I42" s="32"/>
    </row>
    <row r="43" spans="2:9">
      <c r="B43" s="36"/>
      <c r="C43" s="36"/>
      <c r="D43" s="45" t="s">
        <v>290</v>
      </c>
      <c r="E43" s="37" t="s">
        <v>602</v>
      </c>
      <c r="F43" s="35"/>
      <c r="G43" s="36"/>
      <c r="H43" s="129" t="s">
        <v>687</v>
      </c>
      <c r="I43" s="129" t="s">
        <v>728</v>
      </c>
    </row>
    <row r="44" spans="2:9" ht="13.5">
      <c r="B44" s="38" t="s">
        <v>85</v>
      </c>
      <c r="C44" s="38"/>
      <c r="D44" s="39">
        <f>'Tiral balance '!E55</f>
        <v>171867</v>
      </c>
      <c r="E44" s="39">
        <f ca="1">'P&amp;l Conto economico'!E44</f>
        <v>0</v>
      </c>
      <c r="F44" s="35"/>
      <c r="G44" s="471" t="s">
        <v>740</v>
      </c>
      <c r="H44" s="39">
        <f>D44</f>
        <v>171867</v>
      </c>
      <c r="I44" s="39">
        <v>0</v>
      </c>
    </row>
    <row r="45" spans="2:9" ht="13.5">
      <c r="B45" s="17" t="s">
        <v>86</v>
      </c>
      <c r="D45" s="32">
        <f>-'Tiral balance '!I51</f>
        <v>0</v>
      </c>
      <c r="E45" s="32">
        <v>0</v>
      </c>
      <c r="F45" s="35"/>
      <c r="G45" s="471" t="s">
        <v>740</v>
      </c>
      <c r="H45" s="32">
        <v>0</v>
      </c>
      <c r="I45" s="32">
        <v>0</v>
      </c>
    </row>
    <row r="46" spans="2:9">
      <c r="B46" s="36"/>
      <c r="C46" s="36"/>
      <c r="D46" s="40"/>
      <c r="E46" s="40"/>
      <c r="F46" s="35"/>
      <c r="G46" s="36"/>
      <c r="H46" s="40"/>
      <c r="I46" s="40"/>
    </row>
    <row r="47" spans="2:9">
      <c r="B47" s="41" t="s">
        <v>2</v>
      </c>
      <c r="D47" s="34"/>
      <c r="E47" s="34"/>
      <c r="F47" s="35"/>
      <c r="G47" s="134" t="s">
        <v>686</v>
      </c>
      <c r="H47" s="34"/>
      <c r="I47" s="34"/>
    </row>
    <row r="48" spans="2:9" ht="13.5">
      <c r="B48" s="42" t="s">
        <v>7</v>
      </c>
      <c r="C48" s="42"/>
      <c r="D48" s="43">
        <f>'Conto economico'!D19</f>
        <v>171867</v>
      </c>
      <c r="E48" s="43">
        <f>'Conto economico'!E19</f>
        <v>0</v>
      </c>
      <c r="F48" s="35"/>
      <c r="G48" s="42" t="s">
        <v>7</v>
      </c>
      <c r="H48" s="43">
        <v>171867</v>
      </c>
      <c r="I48" s="43">
        <v>0</v>
      </c>
    </row>
    <row r="49" spans="2:9" ht="13.5">
      <c r="B49" s="42"/>
      <c r="C49" s="42"/>
      <c r="D49" s="43"/>
      <c r="E49" s="43"/>
      <c r="G49" s="42"/>
      <c r="H49" s="43"/>
      <c r="I49" s="43"/>
    </row>
    <row r="50" spans="2:9">
      <c r="D50" s="32"/>
      <c r="E50" s="32"/>
      <c r="H50" s="32"/>
      <c r="I50" s="32"/>
    </row>
    <row r="51" spans="2:9">
      <c r="D51" s="32"/>
      <c r="E51" s="32"/>
      <c r="H51" s="32"/>
      <c r="I51" s="32"/>
    </row>
    <row r="52" spans="2:9" ht="13.5">
      <c r="B52" s="29" t="s">
        <v>154</v>
      </c>
      <c r="C52" s="16"/>
      <c r="D52" s="32"/>
      <c r="E52" s="32"/>
      <c r="G52" s="471" t="s">
        <v>740</v>
      </c>
      <c r="H52" s="32"/>
      <c r="I52" s="32"/>
    </row>
    <row r="53" spans="2:9">
      <c r="B53" s="18"/>
      <c r="C53" s="18"/>
      <c r="D53" s="45" t="s">
        <v>290</v>
      </c>
      <c r="E53" s="37" t="s">
        <v>602</v>
      </c>
      <c r="G53" s="18"/>
      <c r="H53" s="45" t="s">
        <v>290</v>
      </c>
      <c r="I53" s="37" t="s">
        <v>602</v>
      </c>
    </row>
    <row r="54" spans="2:9">
      <c r="B54" s="19"/>
      <c r="C54" s="19"/>
      <c r="D54" s="20"/>
      <c r="E54" s="20"/>
      <c r="G54" s="19"/>
      <c r="H54" s="20"/>
      <c r="I54" s="20"/>
    </row>
    <row r="55" spans="2:9">
      <c r="B55" s="19" t="s">
        <v>315</v>
      </c>
      <c r="C55" s="19"/>
      <c r="D55" s="20">
        <f>'Tiral balance '!E57+'Tiral balance '!E56</f>
        <v>330631.72514132399</v>
      </c>
      <c r="E55" s="20">
        <v>20654</v>
      </c>
      <c r="G55" s="19" t="s">
        <v>741</v>
      </c>
      <c r="H55" s="20">
        <v>330631.08052001498</v>
      </c>
      <c r="I55" s="20">
        <f>E55</f>
        <v>20654</v>
      </c>
    </row>
    <row r="56" spans="2:9">
      <c r="B56" s="19"/>
      <c r="C56" s="19"/>
      <c r="D56" s="20"/>
      <c r="E56" s="20"/>
      <c r="G56" s="19"/>
      <c r="H56" s="20"/>
      <c r="I56" s="20"/>
    </row>
    <row r="57" spans="2:9">
      <c r="B57" s="21"/>
      <c r="C57" s="22"/>
      <c r="D57" s="23">
        <f>SUM(D54:D56)</f>
        <v>330631.72514132399</v>
      </c>
      <c r="E57" s="23">
        <f>SUM(E54:E56)</f>
        <v>20654</v>
      </c>
      <c r="G57" s="21"/>
      <c r="H57" s="23">
        <f>H55</f>
        <v>330631.08052001498</v>
      </c>
      <c r="I57" s="23">
        <f>I55</f>
        <v>20654</v>
      </c>
    </row>
    <row r="58" spans="2:9">
      <c r="B58" s="24"/>
      <c r="C58" s="25"/>
      <c r="D58" s="26"/>
      <c r="E58" s="26"/>
      <c r="G58" s="24"/>
      <c r="H58" s="26"/>
      <c r="I58" s="26"/>
    </row>
    <row r="59" spans="2:9">
      <c r="B59" s="19"/>
      <c r="C59" s="27"/>
      <c r="D59" s="26"/>
      <c r="E59" s="26"/>
      <c r="G59" s="19"/>
      <c r="H59" s="26"/>
      <c r="I59" s="26"/>
    </row>
    <row r="60" spans="2:9">
      <c r="B60" s="19" t="s">
        <v>316</v>
      </c>
      <c r="C60" s="27"/>
      <c r="D60" s="26">
        <f>'Tiral balance '!D53+'Tiral balance '!D52</f>
        <v>302303.95990944502</v>
      </c>
      <c r="E60" s="26">
        <v>-34654</v>
      </c>
      <c r="G60" s="19" t="s">
        <v>742</v>
      </c>
      <c r="H60" s="26">
        <f>D60</f>
        <v>302303.95990944502</v>
      </c>
      <c r="I60" s="26">
        <f>E60</f>
        <v>-34654</v>
      </c>
    </row>
    <row r="61" spans="2:9">
      <c r="B61" s="28"/>
      <c r="C61" s="28"/>
      <c r="D61" s="33">
        <f>SUM(D59:D60)</f>
        <v>302303.95990944502</v>
      </c>
      <c r="E61" s="33">
        <f>SUM(E59:E60)</f>
        <v>-34654</v>
      </c>
      <c r="G61" s="28"/>
      <c r="H61" s="33">
        <f>H60</f>
        <v>302303.95990944502</v>
      </c>
      <c r="I61" s="33">
        <f>E61</f>
        <v>-34654</v>
      </c>
    </row>
    <row r="62" spans="2:9">
      <c r="B62" s="41" t="s">
        <v>2</v>
      </c>
      <c r="C62" s="30"/>
      <c r="D62" s="31">
        <f>D57-D61</f>
        <v>28327.765231878962</v>
      </c>
      <c r="E62" s="31">
        <f>+E61+E57</f>
        <v>-14000</v>
      </c>
      <c r="G62" s="134" t="s">
        <v>686</v>
      </c>
      <c r="H62" s="31">
        <f>H57-H61</f>
        <v>28327.120610569953</v>
      </c>
      <c r="I62" s="31">
        <f>I57+I61</f>
        <v>-14000</v>
      </c>
    </row>
    <row r="63" spans="2:9" ht="13.5">
      <c r="B63" s="42" t="s">
        <v>7</v>
      </c>
      <c r="D63" s="32">
        <f>'Conto economico'!D20</f>
        <v>28327.765231878941</v>
      </c>
      <c r="E63" s="32">
        <f>'Conto economico'!E21</f>
        <v>0</v>
      </c>
      <c r="G63" s="42" t="s">
        <v>7</v>
      </c>
      <c r="H63" s="32">
        <f>D63</f>
        <v>28327.765231878941</v>
      </c>
      <c r="I63" s="32">
        <v>0</v>
      </c>
    </row>
    <row r="64" spans="2:9">
      <c r="D64" s="58"/>
      <c r="E64" s="58"/>
      <c r="H64" s="58"/>
      <c r="I64" s="58"/>
    </row>
    <row r="66" spans="4:9">
      <c r="D66" s="17" t="s">
        <v>291</v>
      </c>
      <c r="E66" s="17" t="s">
        <v>291</v>
      </c>
      <c r="H66" s="17" t="s">
        <v>291</v>
      </c>
      <c r="I66" s="17" t="s">
        <v>291</v>
      </c>
    </row>
    <row r="67" spans="4:9">
      <c r="D67" s="17" t="s">
        <v>291</v>
      </c>
      <c r="E67" s="17" t="s">
        <v>291</v>
      </c>
      <c r="H67" s="17" t="s">
        <v>291</v>
      </c>
      <c r="I67" s="17" t="s">
        <v>291</v>
      </c>
    </row>
    <row r="68" spans="4:9">
      <c r="D68" s="17" t="s">
        <v>291</v>
      </c>
      <c r="E68" s="17" t="s">
        <v>291</v>
      </c>
      <c r="H68" s="17" t="s">
        <v>291</v>
      </c>
      <c r="I68" s="17" t="s">
        <v>291</v>
      </c>
    </row>
  </sheetData>
  <pageMargins left="0.7" right="0.7" top="0.75" bottom="0.75" header="0.3" footer="0.3"/>
  <pageSetup paperSize="9" scale="97" orientation="portrait" r:id="rId1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E25"/>
  <sheetViews>
    <sheetView showGridLines="0" workbookViewId="0">
      <selection activeCell="E4" sqref="A4:E9"/>
    </sheetView>
  </sheetViews>
  <sheetFormatPr defaultRowHeight="11.25"/>
  <cols>
    <col min="1" max="1" width="30.28515625" style="65" customWidth="1"/>
    <col min="2" max="2" width="12.42578125" style="65" bestFit="1" customWidth="1"/>
    <col min="3" max="3" width="21.28515625" style="65" customWidth="1"/>
    <col min="4" max="4" width="15.28515625" style="65" bestFit="1" customWidth="1"/>
    <col min="5" max="5" width="15.140625" style="65" bestFit="1" customWidth="1"/>
    <col min="6" max="16384" width="9.140625" style="118"/>
  </cols>
  <sheetData>
    <row r="3" spans="1:5" ht="12" thickBot="1"/>
    <row r="4" spans="1:5" ht="37.5" customHeight="1" thickBot="1">
      <c r="B4" s="119" t="s">
        <v>74</v>
      </c>
      <c r="C4" s="119" t="s">
        <v>75</v>
      </c>
      <c r="D4" s="119" t="s">
        <v>42</v>
      </c>
      <c r="E4" s="119" t="s">
        <v>43</v>
      </c>
    </row>
    <row r="5" spans="1:5">
      <c r="B5" s="120"/>
      <c r="C5" s="120"/>
      <c r="D5" s="120"/>
      <c r="E5" s="120"/>
    </row>
    <row r="6" spans="1:5">
      <c r="A6" s="121" t="s">
        <v>681</v>
      </c>
      <c r="B6" s="122">
        <f>'Tiral balance '!G12</f>
        <v>4679086</v>
      </c>
      <c r="C6" s="122">
        <v>0</v>
      </c>
      <c r="D6" s="122">
        <f>Bilancio!D38</f>
        <v>-2579086</v>
      </c>
      <c r="E6" s="122">
        <f>SUM(B6:D6)</f>
        <v>2100000</v>
      </c>
    </row>
    <row r="7" spans="1:5">
      <c r="A7" s="121" t="s">
        <v>76</v>
      </c>
      <c r="B7" s="122"/>
      <c r="C7" s="122"/>
      <c r="D7" s="122">
        <v>0</v>
      </c>
      <c r="E7" s="122">
        <f>SUM(B7:D7)</f>
        <v>0</v>
      </c>
    </row>
    <row r="8" spans="1:5" ht="12" thickBot="1">
      <c r="A8" s="121" t="s">
        <v>77</v>
      </c>
      <c r="B8" s="122"/>
      <c r="C8" s="122"/>
      <c r="D8" s="122">
        <f>'Conto economico'!D25</f>
        <v>-1726879.8184681223</v>
      </c>
      <c r="E8" s="122">
        <f>SUM(B8:D8)</f>
        <v>-1726879.8184681223</v>
      </c>
    </row>
    <row r="9" spans="1:5" thickBot="1">
      <c r="A9" s="123" t="s">
        <v>296</v>
      </c>
      <c r="B9" s="124">
        <f>SUM(B6:B8)</f>
        <v>4679086</v>
      </c>
      <c r="C9" s="124">
        <f>SUM(C6:C8)</f>
        <v>0</v>
      </c>
      <c r="D9" s="124">
        <f>SUM(D6:D8)</f>
        <v>-4305965.8184681218</v>
      </c>
      <c r="E9" s="124">
        <f>SUM(E6:E8)</f>
        <v>373120.18153187772</v>
      </c>
    </row>
    <row r="10" spans="1:5">
      <c r="E10" s="125"/>
    </row>
    <row r="16" spans="1:5" ht="26.25" thickBot="1">
      <c r="B16" s="458" t="s">
        <v>683</v>
      </c>
      <c r="C16" s="459" t="s">
        <v>684</v>
      </c>
      <c r="D16" s="459" t="s">
        <v>685</v>
      </c>
      <c r="E16" s="460" t="s">
        <v>686</v>
      </c>
    </row>
    <row r="17" spans="1:5" ht="13.5" thickTop="1">
      <c r="B17" s="17"/>
      <c r="C17" s="17"/>
      <c r="D17" s="17"/>
      <c r="E17" s="17"/>
    </row>
    <row r="18" spans="1:5" ht="12.75">
      <c r="A18" s="17" t="s">
        <v>682</v>
      </c>
      <c r="B18" s="461">
        <v>4679086</v>
      </c>
      <c r="C18" s="461">
        <v>0</v>
      </c>
      <c r="D18" s="461">
        <v>-2579086</v>
      </c>
      <c r="E18" s="461">
        <v>2100000</v>
      </c>
    </row>
    <row r="19" spans="1:5" ht="12.75">
      <c r="A19" s="17" t="s">
        <v>678</v>
      </c>
      <c r="B19" s="461"/>
      <c r="C19" s="461"/>
      <c r="D19" s="461">
        <v>0</v>
      </c>
      <c r="E19" s="461">
        <v>0</v>
      </c>
    </row>
    <row r="20" spans="1:5" ht="13.5" thickBot="1">
      <c r="A20" s="17" t="s">
        <v>679</v>
      </c>
      <c r="B20" s="462"/>
      <c r="C20" s="462"/>
      <c r="D20" s="462">
        <v>-1702673.5817894335</v>
      </c>
      <c r="E20" s="462">
        <v>-1702673.5817894335</v>
      </c>
    </row>
    <row r="21" spans="1:5" ht="14.25" thickTop="1" thickBot="1">
      <c r="A21" s="17" t="s">
        <v>680</v>
      </c>
      <c r="B21" s="462">
        <v>4679086</v>
      </c>
      <c r="C21" s="462">
        <v>0</v>
      </c>
      <c r="D21" s="462">
        <v>-4281759.581789434</v>
      </c>
      <c r="E21" s="462">
        <v>397326.41821056651</v>
      </c>
    </row>
    <row r="22" spans="1:5" ht="12" thickTop="1">
      <c r="E22" s="125"/>
    </row>
    <row r="25" spans="1:5">
      <c r="C25" s="65" t="s">
        <v>291</v>
      </c>
    </row>
  </sheetData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1:H38"/>
  <sheetViews>
    <sheetView showGridLines="0" topLeftCell="A7" workbookViewId="0">
      <selection activeCell="G20" sqref="G20"/>
    </sheetView>
  </sheetViews>
  <sheetFormatPr defaultRowHeight="11.25"/>
  <cols>
    <col min="1" max="1" width="6" style="419" customWidth="1"/>
    <col min="2" max="2" width="44.28515625" style="419" customWidth="1"/>
    <col min="3" max="3" width="3.42578125" style="419" bestFit="1" customWidth="1"/>
    <col min="4" max="4" width="16.85546875" style="419" customWidth="1"/>
    <col min="5" max="5" width="7.140625" style="419" customWidth="1"/>
    <col min="6" max="6" width="16.85546875" style="419" customWidth="1"/>
    <col min="7" max="7" width="9.5703125" style="419" bestFit="1" customWidth="1"/>
    <col min="8" max="8" width="31.7109375" style="419" customWidth="1"/>
    <col min="9" max="9" width="9.85546875" style="419" bestFit="1" customWidth="1"/>
    <col min="10" max="13" width="9.140625" style="419"/>
    <col min="14" max="14" width="11.28515625" style="419" bestFit="1" customWidth="1"/>
    <col min="15" max="16384" width="9.140625" style="419"/>
  </cols>
  <sheetData>
    <row r="1" spans="2:8" ht="12.75">
      <c r="B1" s="54"/>
      <c r="C1" s="54"/>
      <c r="D1" s="54"/>
      <c r="E1" s="54"/>
      <c r="F1" s="54"/>
    </row>
    <row r="2" spans="2:8" ht="13.5" thickBot="1">
      <c r="B2" s="420"/>
      <c r="C2" s="420"/>
      <c r="D2" s="421" t="s">
        <v>290</v>
      </c>
      <c r="E2" s="421"/>
      <c r="F2" s="421" t="s">
        <v>602</v>
      </c>
      <c r="H2" s="463" t="s">
        <v>687</v>
      </c>
    </row>
    <row r="3" spans="2:8" ht="12.75">
      <c r="B3" s="422" t="s">
        <v>44</v>
      </c>
      <c r="C3" s="53"/>
      <c r="D3" s="423"/>
      <c r="E3" s="54"/>
      <c r="F3" s="423"/>
      <c r="H3" s="464" t="s">
        <v>688</v>
      </c>
    </row>
    <row r="4" spans="2:8" ht="12.75">
      <c r="B4" s="424" t="s">
        <v>27</v>
      </c>
      <c r="C4" s="422"/>
      <c r="D4" s="425">
        <f>'Conto economico'!D25</f>
        <v>-1726879.8184681223</v>
      </c>
      <c r="E4" s="54"/>
      <c r="F4" s="425">
        <v>-1837316.4894000001</v>
      </c>
      <c r="H4" s="465" t="s">
        <v>689</v>
      </c>
    </row>
    <row r="5" spans="2:8" ht="12.75">
      <c r="B5" s="424" t="s">
        <v>45</v>
      </c>
      <c r="C5" s="422"/>
      <c r="D5" s="425" t="s">
        <v>46</v>
      </c>
      <c r="E5" s="54"/>
      <c r="F5" s="425" t="s">
        <v>46</v>
      </c>
      <c r="H5" s="465" t="s">
        <v>690</v>
      </c>
    </row>
    <row r="6" spans="2:8" ht="12.75">
      <c r="B6" s="426" t="s">
        <v>39</v>
      </c>
      <c r="C6" s="53"/>
      <c r="D6" s="427">
        <f>-'Conto economico'!D24</f>
        <v>0</v>
      </c>
      <c r="E6" s="54"/>
      <c r="F6" s="427">
        <f>-'Conto economico'!F24</f>
        <v>0</v>
      </c>
      <c r="H6" s="466" t="s">
        <v>691</v>
      </c>
    </row>
    <row r="7" spans="2:8" ht="12.75">
      <c r="B7" s="426" t="s">
        <v>78</v>
      </c>
      <c r="C7" s="53"/>
      <c r="D7" s="427">
        <f>-'Conto economico'!D13</f>
        <v>0</v>
      </c>
      <c r="E7" s="54"/>
      <c r="F7" s="427">
        <f>-'Conto economico'!F13</f>
        <v>0</v>
      </c>
      <c r="H7" s="466" t="s">
        <v>692</v>
      </c>
    </row>
    <row r="8" spans="2:8" ht="12.75">
      <c r="B8" s="426" t="s">
        <v>156</v>
      </c>
      <c r="C8" s="53"/>
      <c r="D8" s="427" t="s">
        <v>291</v>
      </c>
      <c r="E8" s="54"/>
      <c r="F8" s="427"/>
      <c r="H8" s="466" t="s">
        <v>156</v>
      </c>
    </row>
    <row r="9" spans="2:8" ht="12.75">
      <c r="B9" s="426" t="s">
        <v>627</v>
      </c>
      <c r="C9" s="53"/>
      <c r="D9" s="427">
        <f>-Sceda!H987</f>
        <v>0</v>
      </c>
      <c r="E9" s="54"/>
      <c r="F9" s="427">
        <v>-20654.136299999998</v>
      </c>
      <c r="H9" s="466" t="s">
        <v>693</v>
      </c>
    </row>
    <row r="10" spans="2:8" ht="12.75">
      <c r="B10" s="426" t="s">
        <v>155</v>
      </c>
      <c r="C10" s="53"/>
      <c r="D10" s="427">
        <v>0</v>
      </c>
      <c r="E10" s="54"/>
      <c r="F10" s="427">
        <v>33478.800000000003</v>
      </c>
      <c r="H10" s="466" t="s">
        <v>694</v>
      </c>
    </row>
    <row r="11" spans="2:8" ht="12.75">
      <c r="B11" s="426" t="s">
        <v>775</v>
      </c>
      <c r="C11" s="53"/>
      <c r="D11" s="427"/>
      <c r="E11" s="54"/>
      <c r="F11" s="427">
        <v>171867.39570000005</v>
      </c>
      <c r="H11" s="467" t="s">
        <v>695</v>
      </c>
    </row>
    <row r="12" spans="2:8" ht="12.75">
      <c r="B12" s="428" t="s">
        <v>47</v>
      </c>
      <c r="C12" s="53"/>
      <c r="D12" s="425">
        <f>SUM(D4:D11)</f>
        <v>-1726879.8184681223</v>
      </c>
      <c r="E12" s="425"/>
      <c r="F12" s="425">
        <f>SUM(F4:F11)</f>
        <v>-1652624.43</v>
      </c>
      <c r="H12" s="468" t="s">
        <v>696</v>
      </c>
    </row>
    <row r="13" spans="2:8" ht="15.75" customHeight="1">
      <c r="B13" s="429" t="s">
        <v>48</v>
      </c>
      <c r="C13" s="53"/>
      <c r="D13" s="430"/>
      <c r="E13" s="54"/>
      <c r="H13" s="468" t="s">
        <v>697</v>
      </c>
    </row>
    <row r="14" spans="2:8" ht="12.75">
      <c r="B14" s="429" t="s">
        <v>332</v>
      </c>
      <c r="C14" s="53"/>
      <c r="D14" s="430">
        <f>Bilancio!G7-Bilancio!D7+Bilancio!G8-Bilancio!D8-Bilancio!D9</f>
        <v>-62852683.290099993</v>
      </c>
      <c r="E14" s="54"/>
      <c r="F14" s="430">
        <v>-5039875.9000000004</v>
      </c>
      <c r="H14" s="464" t="s">
        <v>698</v>
      </c>
    </row>
    <row r="15" spans="2:8" ht="12.75">
      <c r="B15" s="429" t="s">
        <v>776</v>
      </c>
      <c r="C15" s="53"/>
      <c r="D15" s="430">
        <f>Bilancio!G10-Bilancio!D10</f>
        <v>-14706846.443120001</v>
      </c>
      <c r="E15" s="54"/>
      <c r="F15" s="430"/>
      <c r="H15" s="464"/>
    </row>
    <row r="16" spans="2:8" ht="12.75">
      <c r="B16" s="429" t="s">
        <v>49</v>
      </c>
      <c r="C16" s="428"/>
      <c r="D16" s="427">
        <f>Bilancio!D27-Bilancio!G27</f>
        <v>-6425646.9054003637</v>
      </c>
      <c r="E16" s="54"/>
      <c r="F16" s="430">
        <v>595229.19570000097</v>
      </c>
      <c r="H16" s="465" t="s">
        <v>699</v>
      </c>
    </row>
    <row r="17" spans="2:8" ht="12.75">
      <c r="B17" s="429" t="s">
        <v>50</v>
      </c>
      <c r="C17" s="53"/>
      <c r="D17" s="427">
        <v>0.4</v>
      </c>
      <c r="E17" s="54"/>
      <c r="F17" s="427"/>
      <c r="H17" s="465" t="s">
        <v>700</v>
      </c>
    </row>
    <row r="18" spans="2:8" ht="12.75">
      <c r="B18" s="422" t="s">
        <v>51</v>
      </c>
      <c r="C18" s="53"/>
      <c r="D18" s="431">
        <v>0</v>
      </c>
      <c r="E18" s="54"/>
      <c r="F18" s="431"/>
      <c r="H18" s="464" t="s">
        <v>701</v>
      </c>
    </row>
    <row r="19" spans="2:8" ht="13.5" thickBot="1">
      <c r="B19" s="424"/>
      <c r="C19" s="53"/>
      <c r="D19" s="427">
        <v>0</v>
      </c>
      <c r="E19" s="54"/>
      <c r="F19" s="427">
        <v>0</v>
      </c>
      <c r="H19" s="464"/>
    </row>
    <row r="20" spans="2:8" ht="13.5" thickBot="1">
      <c r="B20" s="422" t="s">
        <v>52</v>
      </c>
      <c r="C20" s="53"/>
      <c r="D20" s="432">
        <f>SUM(D12:D19)</f>
        <v>-85712056.057088479</v>
      </c>
      <c r="E20" s="432"/>
      <c r="F20" s="432">
        <f>SUM(F12:F19)</f>
        <v>-6097271.1342999991</v>
      </c>
      <c r="H20" s="464" t="s">
        <v>702</v>
      </c>
    </row>
    <row r="21" spans="2:8" ht="12.75">
      <c r="B21" s="53"/>
      <c r="C21" s="422"/>
      <c r="D21" s="54"/>
      <c r="E21" s="54"/>
      <c r="F21" s="54"/>
      <c r="H21" s="469"/>
    </row>
    <row r="22" spans="2:8" ht="12.75">
      <c r="B22" s="422" t="s">
        <v>53</v>
      </c>
      <c r="C22" s="53"/>
      <c r="D22" s="425"/>
      <c r="E22" s="425"/>
      <c r="F22" s="425">
        <v>-2348040</v>
      </c>
      <c r="H22" s="469" t="s">
        <v>703</v>
      </c>
    </row>
    <row r="23" spans="2:8" ht="13.5" thickBot="1">
      <c r="B23" s="53" t="s">
        <v>331</v>
      </c>
      <c r="C23" s="53"/>
      <c r="D23" s="425">
        <f>Bilancio!G15-Bilancio!D15</f>
        <v>-59281247.745499998</v>
      </c>
      <c r="E23" s="425"/>
      <c r="F23" s="425">
        <v>0</v>
      </c>
      <c r="H23" s="464"/>
    </row>
    <row r="24" spans="2:8" ht="13.5" thickBot="1">
      <c r="B24" s="422" t="s">
        <v>55</v>
      </c>
      <c r="C24" s="53"/>
      <c r="D24" s="432">
        <f>SUM(D23)</f>
        <v>-59281247.745499998</v>
      </c>
      <c r="E24" s="432"/>
      <c r="F24" s="432">
        <f>SUM(F22)</f>
        <v>-2348040</v>
      </c>
      <c r="H24" s="464" t="s">
        <v>704</v>
      </c>
    </row>
    <row r="25" spans="2:8" ht="12.75">
      <c r="B25" s="53"/>
      <c r="C25" s="53"/>
      <c r="D25" s="54"/>
      <c r="E25" s="54"/>
      <c r="F25" s="54"/>
      <c r="H25" s="469"/>
    </row>
    <row r="26" spans="2:8" ht="12.75">
      <c r="B26" s="422" t="s">
        <v>56</v>
      </c>
      <c r="C26" s="53"/>
      <c r="D26" s="425" t="s">
        <v>54</v>
      </c>
      <c r="E26" s="425"/>
      <c r="F26" s="425" t="s">
        <v>54</v>
      </c>
      <c r="H26" s="464" t="s">
        <v>705</v>
      </c>
    </row>
    <row r="27" spans="2:8" ht="12.75">
      <c r="B27" s="53" t="s">
        <v>333</v>
      </c>
      <c r="C27" s="53"/>
      <c r="D27" s="425">
        <f>Bilancio!D37-Bilancio!G37</f>
        <v>4579086</v>
      </c>
      <c r="E27" s="425"/>
      <c r="F27" s="425">
        <f>Bilancio!F37</f>
        <v>0</v>
      </c>
      <c r="G27" s="419" t="s">
        <v>291</v>
      </c>
      <c r="H27" s="469" t="s">
        <v>706</v>
      </c>
    </row>
    <row r="28" spans="2:8" ht="13.5" thickBot="1">
      <c r="B28" s="53" t="s">
        <v>626</v>
      </c>
      <c r="C28" s="53"/>
      <c r="D28" s="425">
        <f>Bilancio!D30-Bilancio!G30</f>
        <v>144509600</v>
      </c>
      <c r="E28" s="425"/>
      <c r="F28" s="425">
        <v>9710400</v>
      </c>
      <c r="H28" s="469" t="s">
        <v>707</v>
      </c>
    </row>
    <row r="29" spans="2:8" ht="13.5" thickBot="1">
      <c r="B29" s="422" t="s">
        <v>57</v>
      </c>
      <c r="C29" s="53"/>
      <c r="D29" s="432">
        <f>SUM(D27:D28)</f>
        <v>149088686</v>
      </c>
      <c r="E29" s="432"/>
      <c r="F29" s="432">
        <f>SUM(F27:F28)</f>
        <v>9710400</v>
      </c>
      <c r="H29" s="464" t="s">
        <v>708</v>
      </c>
    </row>
    <row r="30" spans="2:8" ht="12.75">
      <c r="B30" s="53"/>
      <c r="C30" s="53"/>
      <c r="D30" s="427" t="s">
        <v>11</v>
      </c>
      <c r="E30" s="427"/>
      <c r="F30" s="427" t="s">
        <v>11</v>
      </c>
      <c r="H30" s="469"/>
    </row>
    <row r="31" spans="2:8" ht="13.5" thickBot="1">
      <c r="B31" s="433" t="s">
        <v>58</v>
      </c>
      <c r="C31" s="434"/>
      <c r="D31" s="435">
        <f>D29+D24+D20</f>
        <v>4095382.1974115223</v>
      </c>
      <c r="E31" s="435"/>
      <c r="F31" s="435">
        <f>F29+F24+F20</f>
        <v>1265088.8657000009</v>
      </c>
      <c r="H31" s="470" t="s">
        <v>709</v>
      </c>
    </row>
    <row r="32" spans="2:8" ht="12.75">
      <c r="B32" s="422" t="s">
        <v>59</v>
      </c>
      <c r="C32" s="53">
        <v>4</v>
      </c>
      <c r="D32" s="436">
        <f>F33</f>
        <v>1284655.8657</v>
      </c>
      <c r="E32" s="436"/>
      <c r="F32" s="436">
        <v>19567</v>
      </c>
      <c r="H32" s="464" t="s">
        <v>710</v>
      </c>
    </row>
    <row r="33" spans="2:8" ht="13.5" thickBot="1">
      <c r="B33" s="433" t="s">
        <v>60</v>
      </c>
      <c r="C33" s="433">
        <v>4</v>
      </c>
      <c r="D33" s="437">
        <f>D32+D31</f>
        <v>5380038.0631115222</v>
      </c>
      <c r="E33" s="437"/>
      <c r="F33" s="437">
        <v>1284655.8657</v>
      </c>
      <c r="H33" s="470" t="s">
        <v>711</v>
      </c>
    </row>
    <row r="34" spans="2:8">
      <c r="D34" s="419">
        <f>Bilancio!D6</f>
        <v>5380038.2475886848</v>
      </c>
      <c r="F34" s="419">
        <f>Bilancio!G6</f>
        <v>1284655.8311999987</v>
      </c>
    </row>
    <row r="35" spans="2:8">
      <c r="D35" s="419">
        <f>D34-D33</f>
        <v>0.18447716254740953</v>
      </c>
      <c r="F35" s="419">
        <f>F34-F33</f>
        <v>-3.4500001231208444E-2</v>
      </c>
    </row>
    <row r="38" spans="2:8">
      <c r="D38" s="419" t="s">
        <v>291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>
      <selection activeCell="F13" sqref="F13"/>
    </sheetView>
  </sheetViews>
  <sheetFormatPr defaultRowHeight="12.75"/>
  <cols>
    <col min="1" max="1" width="13" style="17" customWidth="1"/>
    <col min="2" max="2" width="10.7109375" style="17" bestFit="1" customWidth="1"/>
    <col min="3" max="3" width="12.140625" style="17" bestFit="1" customWidth="1"/>
    <col min="4" max="4" width="10" style="17" bestFit="1" customWidth="1"/>
    <col min="5" max="5" width="13.85546875" style="17" bestFit="1" customWidth="1"/>
    <col min="6" max="6" width="10.7109375" style="17" bestFit="1" customWidth="1"/>
    <col min="7" max="7" width="9.140625" style="17"/>
    <col min="8" max="8" width="22.85546875" style="17" bestFit="1" customWidth="1"/>
    <col min="9" max="16384" width="9.140625" style="17"/>
  </cols>
  <sheetData>
    <row r="1" spans="1:8" ht="13.5" thickTop="1">
      <c r="A1" s="150"/>
      <c r="B1" s="150"/>
      <c r="C1" s="150"/>
      <c r="D1" s="150"/>
      <c r="E1" s="150"/>
    </row>
    <row r="2" spans="1:8" ht="36.75" thickBot="1">
      <c r="A2" s="151"/>
      <c r="B2" s="152" t="s">
        <v>330</v>
      </c>
      <c r="C2" s="152" t="s">
        <v>319</v>
      </c>
      <c r="D2" s="152" t="s">
        <v>320</v>
      </c>
      <c r="E2" s="152" t="s">
        <v>43</v>
      </c>
      <c r="H2" s="522"/>
    </row>
    <row r="3" spans="1:8">
      <c r="A3" s="153" t="s">
        <v>321</v>
      </c>
      <c r="B3" s="153"/>
      <c r="C3" s="154"/>
      <c r="D3" s="155"/>
      <c r="E3" s="154"/>
      <c r="H3" s="522"/>
    </row>
    <row r="4" spans="1:8" ht="24" customHeight="1">
      <c r="A4" s="156" t="s">
        <v>328</v>
      </c>
      <c r="B4" s="156">
        <v>0</v>
      </c>
      <c r="C4" s="157">
        <v>0</v>
      </c>
      <c r="D4" s="157">
        <v>0</v>
      </c>
      <c r="E4" s="158">
        <f>SUM(B4:D4)</f>
        <v>0</v>
      </c>
      <c r="H4" s="189"/>
    </row>
    <row r="5" spans="1:8">
      <c r="A5" s="156" t="s">
        <v>322</v>
      </c>
      <c r="B5" s="156">
        <v>0</v>
      </c>
      <c r="C5" s="157">
        <v>0</v>
      </c>
      <c r="D5" s="157">
        <v>0</v>
      </c>
      <c r="E5" s="158">
        <f>SUM(B5:D5)</f>
        <v>0</v>
      </c>
      <c r="H5" s="189"/>
    </row>
    <row r="6" spans="1:8">
      <c r="A6" s="156" t="s">
        <v>323</v>
      </c>
      <c r="B6" s="156">
        <v>0</v>
      </c>
      <c r="C6" s="157">
        <v>0</v>
      </c>
      <c r="D6" s="157">
        <v>0</v>
      </c>
      <c r="E6" s="158">
        <f>SUM(B6:D6)</f>
        <v>0</v>
      </c>
    </row>
    <row r="7" spans="1:8" ht="24.75" thickBot="1">
      <c r="A7" s="159" t="s">
        <v>296</v>
      </c>
      <c r="B7" s="159">
        <f>SUM(B4:B6)</f>
        <v>0</v>
      </c>
      <c r="C7" s="160">
        <f t="shared" ref="C7:D7" si="0">SUM(C4:C6)</f>
        <v>0</v>
      </c>
      <c r="D7" s="159">
        <f t="shared" si="0"/>
        <v>0</v>
      </c>
      <c r="E7" s="159">
        <f>SUM(E4:E6)</f>
        <v>0</v>
      </c>
    </row>
    <row r="8" spans="1:8">
      <c r="A8" s="161"/>
      <c r="B8" s="161"/>
      <c r="C8" s="162"/>
      <c r="D8" s="162"/>
      <c r="E8" s="163"/>
    </row>
    <row r="9" spans="1:8">
      <c r="A9" s="161"/>
      <c r="B9" s="161"/>
      <c r="C9" s="162"/>
      <c r="D9" s="162"/>
      <c r="E9" s="163"/>
    </row>
    <row r="10" spans="1:8">
      <c r="A10" s="164"/>
      <c r="B10" s="164"/>
      <c r="C10" s="157"/>
      <c r="D10" s="157"/>
      <c r="E10" s="158"/>
    </row>
    <row r="11" spans="1:8" ht="24">
      <c r="A11" s="165" t="s">
        <v>324</v>
      </c>
      <c r="B11" s="165"/>
      <c r="C11" s="157"/>
      <c r="D11" s="157"/>
      <c r="E11" s="158"/>
    </row>
    <row r="12" spans="1:8" ht="24">
      <c r="A12" s="156" t="s">
        <v>329</v>
      </c>
      <c r="B12" s="166">
        <v>0</v>
      </c>
      <c r="C12" s="167">
        <v>0</v>
      </c>
      <c r="D12" s="167">
        <v>0</v>
      </c>
      <c r="E12" s="168">
        <f>SUM(B12:D12)</f>
        <v>0</v>
      </c>
    </row>
    <row r="13" spans="1:8" ht="36">
      <c r="A13" s="156" t="s">
        <v>325</v>
      </c>
      <c r="B13" s="166">
        <v>0</v>
      </c>
      <c r="C13" s="167">
        <v>0</v>
      </c>
      <c r="D13" s="167">
        <v>0</v>
      </c>
      <c r="E13" s="168">
        <f>SUM(B13:D13)</f>
        <v>0</v>
      </c>
    </row>
    <row r="14" spans="1:8">
      <c r="A14" s="156" t="s">
        <v>326</v>
      </c>
      <c r="B14" s="166">
        <v>0</v>
      </c>
      <c r="C14" s="167"/>
      <c r="D14" s="167"/>
      <c r="E14" s="168"/>
    </row>
    <row r="15" spans="1:8" ht="24.75" thickBot="1">
      <c r="A15" s="159" t="s">
        <v>296</v>
      </c>
      <c r="B15" s="169">
        <f>SUM(B12:B14)</f>
        <v>0</v>
      </c>
      <c r="C15" s="169">
        <f>SUM(C12:C14)</f>
        <v>0</v>
      </c>
      <c r="D15" s="169">
        <f t="shared" ref="D15" si="1">SUM(D12:D14)</f>
        <v>0</v>
      </c>
      <c r="E15" s="169">
        <f>SUM(E12:E14)</f>
        <v>0</v>
      </c>
    </row>
    <row r="16" spans="1:8">
      <c r="A16" s="165"/>
      <c r="B16" s="165"/>
      <c r="C16" s="157"/>
      <c r="D16" s="157"/>
      <c r="E16" s="158"/>
    </row>
    <row r="17" spans="1:7">
      <c r="A17" s="165" t="s">
        <v>327</v>
      </c>
      <c r="B17" s="165"/>
      <c r="C17" s="157"/>
      <c r="D17" s="157"/>
      <c r="E17" s="158"/>
    </row>
    <row r="18" spans="1:7">
      <c r="A18" s="170" t="s">
        <v>328</v>
      </c>
      <c r="B18" s="170">
        <f>B4-B12</f>
        <v>0</v>
      </c>
      <c r="C18" s="170">
        <f t="shared" ref="C18:E18" si="2">C4-C12</f>
        <v>0</v>
      </c>
      <c r="D18" s="170">
        <f t="shared" si="2"/>
        <v>0</v>
      </c>
      <c r="E18" s="170">
        <f t="shared" si="2"/>
        <v>0</v>
      </c>
    </row>
    <row r="19" spans="1:7" ht="24.75" thickBot="1">
      <c r="A19" s="159" t="s">
        <v>296</v>
      </c>
      <c r="B19" s="159">
        <f>B7-B15</f>
        <v>0</v>
      </c>
      <c r="C19" s="159">
        <f>C7-C15</f>
        <v>0</v>
      </c>
      <c r="D19" s="159">
        <f t="shared" ref="D19" si="3">D7-D15</f>
        <v>0</v>
      </c>
      <c r="E19" s="159">
        <f>E7-E15+0.2</f>
        <v>0.2</v>
      </c>
      <c r="F19" s="171"/>
      <c r="G19" s="172"/>
    </row>
  </sheetData>
  <mergeCells count="1">
    <mergeCell ref="H2:H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Index</vt:lpstr>
      <vt:lpstr>Tiral balance </vt:lpstr>
      <vt:lpstr>Bilancio</vt:lpstr>
      <vt:lpstr>P&amp;L Bilancio</vt:lpstr>
      <vt:lpstr>Conto economico</vt:lpstr>
      <vt:lpstr>P&amp;l Conto economico</vt:lpstr>
      <vt:lpstr>Capitale sociale</vt:lpstr>
      <vt:lpstr>CASH FLOW</vt:lpstr>
      <vt:lpstr>AAM</vt:lpstr>
      <vt:lpstr>Sceda</vt:lpstr>
      <vt:lpstr>Deklarata e tatim fitimit</vt:lpstr>
      <vt:lpstr>CIT</vt:lpstr>
      <vt:lpstr>Prospetto paga 2013</vt:lpstr>
      <vt:lpstr>CS Dicembre 2013 </vt:lpstr>
      <vt:lpstr>IRPEF Dicembre 2013</vt:lpstr>
      <vt:lpstr>IVA 2013</vt:lpstr>
      <vt:lpstr>IVA Dicembre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Ilda Duhanxhiu</dc:creator>
  <cp:lastModifiedBy>agjetani</cp:lastModifiedBy>
  <cp:lastPrinted>2013-06-07T15:19:53Z</cp:lastPrinted>
  <dcterms:created xsi:type="dcterms:W3CDTF">2012-02-28T12:55:00Z</dcterms:created>
  <dcterms:modified xsi:type="dcterms:W3CDTF">2014-07-23T16:24:38Z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PageNumber">
    <vt:lpwstr>False</vt:lpwstr>
  </property>
</Properties>
</file>